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med-file\0730\S Subdirección Interconexion\INTERCONEXIÓN MÓVIL 2026\42. ACTUALIZACIÓN OBI\OBI COLTEL\5_OBI TEL 2022 2023 2024 2025 2026\4_OBIs 2026 Reportadas a CRC\Agosto 2026 Redes y Cobertura\"/>
    </mc:Choice>
  </mc:AlternateContent>
  <xr:revisionPtr revIDLastSave="0" documentId="8_{C0C6B124-9327-49E3-BAAA-57E95040F4F0}" xr6:coauthVersionLast="47" xr6:coauthVersionMax="47" xr10:uidLastSave="{00000000-0000-0000-0000-000000000000}"/>
  <bookViews>
    <workbookView xWindow="-120" yWindow="-120" windowWidth="20730" windowHeight="11040" tabRatio="740" activeTab="1" xr2:uid="{00000000-000D-0000-FFFF-FFFF00000000}"/>
  </bookViews>
  <sheets>
    <sheet name="Instrucciones" sheetId="9" r:id="rId1"/>
    <sheet name="Redes y cobertura" sheetId="1" r:id="rId2"/>
    <sheet name="Instalaciones Esenciales" sheetId="3" r:id="rId3"/>
    <sheet name="Cronograma" sheetId="4" r:id="rId4"/>
    <sheet name="General" sheetId="5" r:id="rId5"/>
    <sheet name="OMV" sheetId="13" r:id="rId6"/>
    <sheet name="Aspectos Financieros" sheetId="6" r:id="rId7"/>
    <sheet name="Nodos IX" sheetId="7" r:id="rId8"/>
    <sheet name="Interfaces Nodos" sheetId="11" r:id="rId9"/>
    <sheet name="Diagrama IX" sheetId="8" r:id="rId10"/>
    <sheet name="Indicadores Calidad" sheetId="10" r:id="rId11"/>
    <sheet name="Listas" sheetId="2" state="veryHidden" r:id="rId12"/>
  </sheets>
  <definedNames>
    <definedName name="AMAZONAS">Listas!$H$3:$H$14</definedName>
    <definedName name="ANTIOQUIA">Listas!$I$3:$I$128</definedName>
    <definedName name="ARAUCA">Listas!$J$3:$J$10</definedName>
    <definedName name="ATLANTICO">Listas!$K$3:$K$26</definedName>
    <definedName name="BOGOTA_D.C">Listas!$L$3</definedName>
    <definedName name="BOLIVAR">Listas!$M$3:$M$49</definedName>
    <definedName name="BOYACA">Listas!$N$3:$N$126</definedName>
    <definedName name="CALDAS">Listas!$O$3:$O$30</definedName>
    <definedName name="CAQUETA">Listas!$P$3:$P$19</definedName>
    <definedName name="CASANARE">Listas!$Q$3:$Q$22</definedName>
    <definedName name="CAUCA">Listas!$R$3:$R$45</definedName>
    <definedName name="CESAR">Listas!$S$3:$S$28</definedName>
    <definedName name="CHOCO">Listas!$T$3:$T$34</definedName>
    <definedName name="COBERTURA">Listas!$C$35:$C$37</definedName>
    <definedName name="COLOMBIA">Listas!$G$3:$G$36</definedName>
    <definedName name="CORDOBA">Listas!$U$3:$U$33</definedName>
    <definedName name="CUNDINAMARCA">Listas!$V$3:$V$119</definedName>
    <definedName name="DEPARTAMENTOS">Listas!$F$3:$F$36</definedName>
    <definedName name="DIAS">Listas!$B$9:$B$38</definedName>
    <definedName name="DIAS120">Listas!$B$84:$B$203</definedName>
    <definedName name="DIAS40">Listas!$B$42:$B$81</definedName>
    <definedName name="GUAINIA">Listas!$W$3:$W$12</definedName>
    <definedName name="GUAJIRA">Listas!$X$3:$X$18</definedName>
    <definedName name="GUAVIARE">Listas!$Y$3:$Y$7</definedName>
    <definedName name="HUILA">Listas!$Z$3:$Z$40</definedName>
    <definedName name="INSTANCIAS">Listas!$C$22:$C$24</definedName>
    <definedName name="MAGDALENA">Listas!$AA$3:$AA$33</definedName>
    <definedName name="MEDIO">Listas!$C$16:$C$18</definedName>
    <definedName name="META">Listas!$AB$3:$AB$32</definedName>
    <definedName name="NARIÑO">Listas!$AC$3:$AC$67</definedName>
    <definedName name="NODOS">OFFSET('Nodos IX'!$Y$5,,,COUNTA('Nodos IX'!$Y:$Y)-COUNTBLANK('Nodos IX'!$Y$5:$Y$104),1)</definedName>
    <definedName name="NORTE_DE_SANTANDER">Listas!$AD$3:$AD$43</definedName>
    <definedName name="PUTUMAYO">Listas!$AE$3:$AE$16</definedName>
    <definedName name="QUINDIO">Listas!$AF$3:$AF$15</definedName>
    <definedName name="RISARALDA">Listas!$AG$3:$AG$17</definedName>
    <definedName name="ROAMING">Listas!$C$42:$C$45</definedName>
    <definedName name="SAN_ANDRES_Y_PROVIDENCIA">Listas!$AH$3:$AH$5</definedName>
    <definedName name="SANTANDER">Listas!$AI$3:$AI$90</definedName>
    <definedName name="SEÑALIZACION">Listas!$C$9:$C$12</definedName>
    <definedName name="SERVICIO">Listas!$C$3:$C$6</definedName>
    <definedName name="SI_NO">Listas!$B$3:$B$4</definedName>
    <definedName name="SUCRE">Listas!$AJ$3:$AJ$29</definedName>
    <definedName name="TOLIMA">Listas!$AK$3:$AK$50</definedName>
    <definedName name="TRANSFERENCIA">Listas!$C$28:$C$31</definedName>
    <definedName name="VALLE_DEL_CAUCA">Listas!$AL$3:$AL$45</definedName>
    <definedName name="VAUPES">Listas!$AM$3:$AM$9</definedName>
    <definedName name="VICHADA">Listas!$AN$3:$AN$7</definedName>
    <definedName name="ZONAS_COBERTURA">OFFSET(#REF!,,,COUNTA(#REF!)-COUNTBLANK(#REF!),1)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4" i="4" l="1"/>
  <c r="I16" i="4"/>
  <c r="I12" i="4"/>
  <c r="I13" i="4"/>
  <c r="A104" i="6" l="1"/>
  <c r="W13" i="1" l="1"/>
  <c r="W21" i="1"/>
  <c r="W29" i="1"/>
  <c r="W37" i="1"/>
  <c r="W45" i="1"/>
  <c r="W53" i="1"/>
  <c r="W61" i="1"/>
  <c r="W69" i="1"/>
  <c r="W77" i="1"/>
  <c r="W85" i="1"/>
  <c r="W93" i="1"/>
  <c r="W101" i="1"/>
  <c r="W109" i="1"/>
  <c r="W117" i="1"/>
  <c r="W125" i="1"/>
  <c r="W133" i="1"/>
  <c r="W141" i="1"/>
  <c r="W149" i="1"/>
  <c r="W157" i="1"/>
  <c r="W165" i="1"/>
  <c r="W173" i="1"/>
  <c r="W181" i="1"/>
  <c r="W189" i="1"/>
  <c r="W197" i="1"/>
  <c r="W205" i="1"/>
  <c r="W213" i="1"/>
  <c r="W221" i="1"/>
  <c r="W229" i="1"/>
  <c r="W237" i="1"/>
  <c r="W245" i="1"/>
  <c r="W253" i="1"/>
  <c r="W261" i="1"/>
  <c r="W269" i="1"/>
  <c r="W277" i="1"/>
  <c r="W285" i="1"/>
  <c r="W293" i="1"/>
  <c r="W301" i="1"/>
  <c r="W309" i="1"/>
  <c r="W317" i="1"/>
  <c r="W325" i="1"/>
  <c r="W333" i="1"/>
  <c r="W341" i="1"/>
  <c r="W349" i="1"/>
  <c r="W357" i="1"/>
  <c r="W365" i="1"/>
  <c r="W373" i="1"/>
  <c r="W381" i="1"/>
  <c r="W389" i="1"/>
  <c r="W397" i="1"/>
  <c r="W405" i="1"/>
  <c r="W413" i="1"/>
  <c r="W421" i="1"/>
  <c r="W429" i="1"/>
  <c r="W437" i="1"/>
  <c r="W445" i="1"/>
  <c r="W453" i="1"/>
  <c r="W461" i="1"/>
  <c r="W469" i="1"/>
  <c r="W477" i="1"/>
  <c r="W485" i="1"/>
  <c r="W493" i="1"/>
  <c r="W501" i="1"/>
  <c r="W509" i="1"/>
  <c r="W517" i="1"/>
  <c r="W525" i="1"/>
  <c r="W533" i="1"/>
  <c r="W541" i="1"/>
  <c r="W549" i="1"/>
  <c r="W557" i="1"/>
  <c r="W565" i="1"/>
  <c r="W573" i="1"/>
  <c r="W581" i="1"/>
  <c r="W589" i="1"/>
  <c r="W597" i="1"/>
  <c r="W605" i="1"/>
  <c r="W613" i="1"/>
  <c r="W621" i="1"/>
  <c r="W629" i="1"/>
  <c r="W637" i="1"/>
  <c r="W645" i="1"/>
  <c r="W653" i="1"/>
  <c r="W661" i="1"/>
  <c r="W669" i="1"/>
  <c r="W677" i="1"/>
  <c r="W685" i="1"/>
  <c r="W693" i="1"/>
  <c r="W701" i="1"/>
  <c r="W709" i="1"/>
  <c r="W717" i="1"/>
  <c r="W725" i="1"/>
  <c r="W733" i="1"/>
  <c r="W741" i="1"/>
  <c r="W749" i="1"/>
  <c r="W757" i="1"/>
  <c r="W765" i="1"/>
  <c r="W773" i="1"/>
  <c r="W781" i="1"/>
  <c r="W789" i="1"/>
  <c r="W797" i="1"/>
  <c r="W805" i="1"/>
  <c r="W813" i="1"/>
  <c r="W821" i="1"/>
  <c r="W829" i="1"/>
  <c r="W837" i="1"/>
  <c r="W845" i="1"/>
  <c r="W853" i="1"/>
  <c r="W861" i="1"/>
  <c r="W869" i="1"/>
  <c r="W877" i="1"/>
  <c r="W885" i="1"/>
  <c r="W893" i="1"/>
  <c r="W901" i="1"/>
  <c r="W909" i="1"/>
  <c r="W917" i="1"/>
  <c r="W925" i="1"/>
  <c r="W933" i="1"/>
  <c r="W941" i="1"/>
  <c r="W949" i="1"/>
  <c r="W957" i="1"/>
  <c r="W965" i="1"/>
  <c r="W973" i="1"/>
  <c r="W981" i="1"/>
  <c r="W989" i="1"/>
  <c r="W997" i="1"/>
  <c r="W1005" i="1"/>
  <c r="W1013" i="1"/>
  <c r="W1021" i="1"/>
  <c r="W14" i="1"/>
  <c r="W22" i="1"/>
  <c r="W30" i="1"/>
  <c r="W38" i="1"/>
  <c r="W46" i="1"/>
  <c r="W54" i="1"/>
  <c r="W62" i="1"/>
  <c r="W70" i="1"/>
  <c r="W78" i="1"/>
  <c r="W86" i="1"/>
  <c r="W94" i="1"/>
  <c r="W102" i="1"/>
  <c r="W110" i="1"/>
  <c r="W118" i="1"/>
  <c r="W126" i="1"/>
  <c r="W134" i="1"/>
  <c r="W142" i="1"/>
  <c r="W150" i="1"/>
  <c r="W158" i="1"/>
  <c r="W166" i="1"/>
  <c r="W174" i="1"/>
  <c r="W182" i="1"/>
  <c r="W190" i="1"/>
  <c r="W198" i="1"/>
  <c r="W206" i="1"/>
  <c r="W214" i="1"/>
  <c r="W222" i="1"/>
  <c r="W230" i="1"/>
  <c r="W238" i="1"/>
  <c r="W246" i="1"/>
  <c r="W254" i="1"/>
  <c r="W262" i="1"/>
  <c r="W270" i="1"/>
  <c r="W278" i="1"/>
  <c r="W286" i="1"/>
  <c r="W294" i="1"/>
  <c r="W302" i="1"/>
  <c r="W310" i="1"/>
  <c r="W318" i="1"/>
  <c r="W326" i="1"/>
  <c r="W334" i="1"/>
  <c r="W342" i="1"/>
  <c r="W350" i="1"/>
  <c r="W358" i="1"/>
  <c r="W366" i="1"/>
  <c r="W374" i="1"/>
  <c r="W382" i="1"/>
  <c r="W390" i="1"/>
  <c r="W398" i="1"/>
  <c r="W406" i="1"/>
  <c r="W414" i="1"/>
  <c r="W422" i="1"/>
  <c r="W430" i="1"/>
  <c r="W438" i="1"/>
  <c r="W446" i="1"/>
  <c r="W454" i="1"/>
  <c r="W462" i="1"/>
  <c r="W470" i="1"/>
  <c r="W478" i="1"/>
  <c r="W486" i="1"/>
  <c r="W494" i="1"/>
  <c r="W502" i="1"/>
  <c r="W510" i="1"/>
  <c r="W518" i="1"/>
  <c r="W526" i="1"/>
  <c r="W534" i="1"/>
  <c r="W542" i="1"/>
  <c r="W550" i="1"/>
  <c r="W558" i="1"/>
  <c r="W566" i="1"/>
  <c r="W574" i="1"/>
  <c r="W582" i="1"/>
  <c r="W590" i="1"/>
  <c r="W598" i="1"/>
  <c r="W606" i="1"/>
  <c r="W614" i="1"/>
  <c r="W622" i="1"/>
  <c r="W630" i="1"/>
  <c r="W638" i="1"/>
  <c r="W646" i="1"/>
  <c r="W654" i="1"/>
  <c r="W662" i="1"/>
  <c r="W670" i="1"/>
  <c r="W678" i="1"/>
  <c r="W686" i="1"/>
  <c r="W694" i="1"/>
  <c r="W702" i="1"/>
  <c r="W710" i="1"/>
  <c r="W718" i="1"/>
  <c r="W726" i="1"/>
  <c r="W734" i="1"/>
  <c r="W742" i="1"/>
  <c r="W750" i="1"/>
  <c r="W758" i="1"/>
  <c r="W766" i="1"/>
  <c r="W774" i="1"/>
  <c r="W782" i="1"/>
  <c r="W790" i="1"/>
  <c r="W798" i="1"/>
  <c r="W806" i="1"/>
  <c r="W814" i="1"/>
  <c r="W15" i="1"/>
  <c r="W23" i="1"/>
  <c r="W31" i="1"/>
  <c r="W39" i="1"/>
  <c r="W47" i="1"/>
  <c r="W55" i="1"/>
  <c r="W63" i="1"/>
  <c r="W71" i="1"/>
  <c r="W79" i="1"/>
  <c r="W87" i="1"/>
  <c r="W95" i="1"/>
  <c r="W103" i="1"/>
  <c r="W111" i="1"/>
  <c r="W119" i="1"/>
  <c r="W127" i="1"/>
  <c r="W135" i="1"/>
  <c r="W143" i="1"/>
  <c r="W151" i="1"/>
  <c r="W159" i="1"/>
  <c r="W167" i="1"/>
  <c r="W175" i="1"/>
  <c r="W183" i="1"/>
  <c r="W191" i="1"/>
  <c r="W199" i="1"/>
  <c r="W207" i="1"/>
  <c r="W215" i="1"/>
  <c r="W223" i="1"/>
  <c r="W231" i="1"/>
  <c r="W239" i="1"/>
  <c r="W247" i="1"/>
  <c r="W255" i="1"/>
  <c r="W263" i="1"/>
  <c r="W271" i="1"/>
  <c r="W279" i="1"/>
  <c r="W287" i="1"/>
  <c r="W295" i="1"/>
  <c r="W303" i="1"/>
  <c r="W311" i="1"/>
  <c r="W319" i="1"/>
  <c r="W327" i="1"/>
  <c r="W335" i="1"/>
  <c r="W343" i="1"/>
  <c r="W351" i="1"/>
  <c r="W359" i="1"/>
  <c r="W367" i="1"/>
  <c r="W375" i="1"/>
  <c r="W383" i="1"/>
  <c r="W391" i="1"/>
  <c r="W399" i="1"/>
  <c r="W407" i="1"/>
  <c r="W415" i="1"/>
  <c r="W423" i="1"/>
  <c r="W431" i="1"/>
  <c r="W439" i="1"/>
  <c r="W447" i="1"/>
  <c r="W455" i="1"/>
  <c r="W463" i="1"/>
  <c r="W471" i="1"/>
  <c r="W479" i="1"/>
  <c r="W487" i="1"/>
  <c r="W495" i="1"/>
  <c r="W503" i="1"/>
  <c r="W511" i="1"/>
  <c r="W519" i="1"/>
  <c r="W527" i="1"/>
  <c r="W535" i="1"/>
  <c r="W543" i="1"/>
  <c r="W551" i="1"/>
  <c r="W559" i="1"/>
  <c r="W567" i="1"/>
  <c r="W575" i="1"/>
  <c r="W583" i="1"/>
  <c r="W591" i="1"/>
  <c r="W599" i="1"/>
  <c r="W607" i="1"/>
  <c r="W615" i="1"/>
  <c r="W623" i="1"/>
  <c r="W631" i="1"/>
  <c r="W639" i="1"/>
  <c r="W647" i="1"/>
  <c r="W655" i="1"/>
  <c r="W663" i="1"/>
  <c r="W671" i="1"/>
  <c r="W679" i="1"/>
  <c r="W687" i="1"/>
  <c r="W695" i="1"/>
  <c r="W703" i="1"/>
  <c r="W711" i="1"/>
  <c r="W719" i="1"/>
  <c r="W727" i="1"/>
  <c r="W735" i="1"/>
  <c r="W743" i="1"/>
  <c r="W751" i="1"/>
  <c r="W759" i="1"/>
  <c r="W767" i="1"/>
  <c r="W775" i="1"/>
  <c r="W783" i="1"/>
  <c r="W791" i="1"/>
  <c r="W799" i="1"/>
  <c r="W807" i="1"/>
  <c r="W815" i="1"/>
  <c r="W16" i="1"/>
  <c r="W24" i="1"/>
  <c r="W32" i="1"/>
  <c r="W40" i="1"/>
  <c r="W48" i="1"/>
  <c r="W56" i="1"/>
  <c r="W64" i="1"/>
  <c r="W72" i="1"/>
  <c r="W80" i="1"/>
  <c r="W88" i="1"/>
  <c r="W96" i="1"/>
  <c r="W104" i="1"/>
  <c r="W112" i="1"/>
  <c r="W120" i="1"/>
  <c r="W128" i="1"/>
  <c r="W136" i="1"/>
  <c r="W144" i="1"/>
  <c r="W152" i="1"/>
  <c r="W160" i="1"/>
  <c r="W168" i="1"/>
  <c r="W176" i="1"/>
  <c r="W184" i="1"/>
  <c r="W192" i="1"/>
  <c r="W200" i="1"/>
  <c r="W208" i="1"/>
  <c r="W216" i="1"/>
  <c r="W224" i="1"/>
  <c r="W232" i="1"/>
  <c r="W240" i="1"/>
  <c r="W248" i="1"/>
  <c r="W256" i="1"/>
  <c r="W264" i="1"/>
  <c r="W272" i="1"/>
  <c r="W280" i="1"/>
  <c r="W288" i="1"/>
  <c r="W296" i="1"/>
  <c r="W304" i="1"/>
  <c r="W312" i="1"/>
  <c r="W320" i="1"/>
  <c r="W328" i="1"/>
  <c r="W336" i="1"/>
  <c r="W344" i="1"/>
  <c r="W352" i="1"/>
  <c r="W360" i="1"/>
  <c r="W368" i="1"/>
  <c r="W376" i="1"/>
  <c r="W384" i="1"/>
  <c r="W392" i="1"/>
  <c r="W400" i="1"/>
  <c r="W408" i="1"/>
  <c r="W416" i="1"/>
  <c r="W424" i="1"/>
  <c r="W432" i="1"/>
  <c r="W440" i="1"/>
  <c r="W448" i="1"/>
  <c r="W456" i="1"/>
  <c r="W464" i="1"/>
  <c r="W472" i="1"/>
  <c r="W480" i="1"/>
  <c r="W488" i="1"/>
  <c r="W496" i="1"/>
  <c r="W504" i="1"/>
  <c r="W512" i="1"/>
  <c r="W520" i="1"/>
  <c r="W528" i="1"/>
  <c r="W536" i="1"/>
  <c r="W544" i="1"/>
  <c r="W552" i="1"/>
  <c r="W560" i="1"/>
  <c r="W568" i="1"/>
  <c r="W576" i="1"/>
  <c r="W584" i="1"/>
  <c r="W592" i="1"/>
  <c r="W600" i="1"/>
  <c r="W608" i="1"/>
  <c r="W616" i="1"/>
  <c r="W624" i="1"/>
  <c r="W632" i="1"/>
  <c r="W640" i="1"/>
  <c r="W648" i="1"/>
  <c r="W656" i="1"/>
  <c r="W664" i="1"/>
  <c r="W672" i="1"/>
  <c r="W680" i="1"/>
  <c r="W688" i="1"/>
  <c r="W696" i="1"/>
  <c r="W704" i="1"/>
  <c r="W712" i="1"/>
  <c r="W720" i="1"/>
  <c r="W728" i="1"/>
  <c r="W736" i="1"/>
  <c r="W744" i="1"/>
  <c r="W752" i="1"/>
  <c r="W760" i="1"/>
  <c r="W768" i="1"/>
  <c r="W776" i="1"/>
  <c r="W784" i="1"/>
  <c r="W792" i="1"/>
  <c r="W800" i="1"/>
  <c r="W808" i="1"/>
  <c r="W816" i="1"/>
  <c r="W824" i="1"/>
  <c r="W832" i="1"/>
  <c r="W840" i="1"/>
  <c r="W848" i="1"/>
  <c r="W856" i="1"/>
  <c r="W864" i="1"/>
  <c r="W872" i="1"/>
  <c r="W880" i="1"/>
  <c r="W888" i="1"/>
  <c r="W896" i="1"/>
  <c r="W904" i="1"/>
  <c r="W912" i="1"/>
  <c r="W920" i="1"/>
  <c r="W928" i="1"/>
  <c r="W936" i="1"/>
  <c r="W944" i="1"/>
  <c r="W952" i="1"/>
  <c r="W960" i="1"/>
  <c r="W968" i="1"/>
  <c r="W976" i="1"/>
  <c r="W984" i="1"/>
  <c r="W992" i="1"/>
  <c r="W1000" i="1"/>
  <c r="W1008" i="1"/>
  <c r="W1016" i="1"/>
  <c r="W1024" i="1"/>
  <c r="W17" i="1"/>
  <c r="W25" i="1"/>
  <c r="W33" i="1"/>
  <c r="W41" i="1"/>
  <c r="W49" i="1"/>
  <c r="W57" i="1"/>
  <c r="W65" i="1"/>
  <c r="W73" i="1"/>
  <c r="W81" i="1"/>
  <c r="W89" i="1"/>
  <c r="W97" i="1"/>
  <c r="W105" i="1"/>
  <c r="W113" i="1"/>
  <c r="W121" i="1"/>
  <c r="W129" i="1"/>
  <c r="W137" i="1"/>
  <c r="W145" i="1"/>
  <c r="W153" i="1"/>
  <c r="W161" i="1"/>
  <c r="W169" i="1"/>
  <c r="W177" i="1"/>
  <c r="W185" i="1"/>
  <c r="W193" i="1"/>
  <c r="W201" i="1"/>
  <c r="W209" i="1"/>
  <c r="W217" i="1"/>
  <c r="W225" i="1"/>
  <c r="W233" i="1"/>
  <c r="W241" i="1"/>
  <c r="W249" i="1"/>
  <c r="W257" i="1"/>
  <c r="W265" i="1"/>
  <c r="W273" i="1"/>
  <c r="W281" i="1"/>
  <c r="W289" i="1"/>
  <c r="W297" i="1"/>
  <c r="W305" i="1"/>
  <c r="W313" i="1"/>
  <c r="W321" i="1"/>
  <c r="W329" i="1"/>
  <c r="W337" i="1"/>
  <c r="W345" i="1"/>
  <c r="W353" i="1"/>
  <c r="W361" i="1"/>
  <c r="W369" i="1"/>
  <c r="W377" i="1"/>
  <c r="W385" i="1"/>
  <c r="W393" i="1"/>
  <c r="W401" i="1"/>
  <c r="W409" i="1"/>
  <c r="W417" i="1"/>
  <c r="W425" i="1"/>
  <c r="W433" i="1"/>
  <c r="W441" i="1"/>
  <c r="W449" i="1"/>
  <c r="W457" i="1"/>
  <c r="W465" i="1"/>
  <c r="W473" i="1"/>
  <c r="W481" i="1"/>
  <c r="W489" i="1"/>
  <c r="W497" i="1"/>
  <c r="W505" i="1"/>
  <c r="W513" i="1"/>
  <c r="W521" i="1"/>
  <c r="W529" i="1"/>
  <c r="W537" i="1"/>
  <c r="W545" i="1"/>
  <c r="W553" i="1"/>
  <c r="W561" i="1"/>
  <c r="W569" i="1"/>
  <c r="W577" i="1"/>
  <c r="W585" i="1"/>
  <c r="W593" i="1"/>
  <c r="W601" i="1"/>
  <c r="W609" i="1"/>
  <c r="W617" i="1"/>
  <c r="W625" i="1"/>
  <c r="W633" i="1"/>
  <c r="W641" i="1"/>
  <c r="W649" i="1"/>
  <c r="W657" i="1"/>
  <c r="W665" i="1"/>
  <c r="W673" i="1"/>
  <c r="W681" i="1"/>
  <c r="W689" i="1"/>
  <c r="W697" i="1"/>
  <c r="W705" i="1"/>
  <c r="W713" i="1"/>
  <c r="W721" i="1"/>
  <c r="W729" i="1"/>
  <c r="W737" i="1"/>
  <c r="W745" i="1"/>
  <c r="W753" i="1"/>
  <c r="W761" i="1"/>
  <c r="W769" i="1"/>
  <c r="W777" i="1"/>
  <c r="W785" i="1"/>
  <c r="W793" i="1"/>
  <c r="W801" i="1"/>
  <c r="W809" i="1"/>
  <c r="W817" i="1"/>
  <c r="W825" i="1"/>
  <c r="W833" i="1"/>
  <c r="W841" i="1"/>
  <c r="W849" i="1"/>
  <c r="W857" i="1"/>
  <c r="W865" i="1"/>
  <c r="W873" i="1"/>
  <c r="W881" i="1"/>
  <c r="W889" i="1"/>
  <c r="W897" i="1"/>
  <c r="W905" i="1"/>
  <c r="W913" i="1"/>
  <c r="W921" i="1"/>
  <c r="W929" i="1"/>
  <c r="W937" i="1"/>
  <c r="W945" i="1"/>
  <c r="W953" i="1"/>
  <c r="W961" i="1"/>
  <c r="W969" i="1"/>
  <c r="W977" i="1"/>
  <c r="W985" i="1"/>
  <c r="W993" i="1"/>
  <c r="W1001" i="1"/>
  <c r="W1009" i="1"/>
  <c r="W1017" i="1"/>
  <c r="W18" i="1"/>
  <c r="W26" i="1"/>
  <c r="W34" i="1"/>
  <c r="W42" i="1"/>
  <c r="W50" i="1"/>
  <c r="W58" i="1"/>
  <c r="W66" i="1"/>
  <c r="W74" i="1"/>
  <c r="W82" i="1"/>
  <c r="W90" i="1"/>
  <c r="W98" i="1"/>
  <c r="W106" i="1"/>
  <c r="W114" i="1"/>
  <c r="W122" i="1"/>
  <c r="W130" i="1"/>
  <c r="W138" i="1"/>
  <c r="W146" i="1"/>
  <c r="W154" i="1"/>
  <c r="W162" i="1"/>
  <c r="W170" i="1"/>
  <c r="W178" i="1"/>
  <c r="W186" i="1"/>
  <c r="W194" i="1"/>
  <c r="W202" i="1"/>
  <c r="W210" i="1"/>
  <c r="W218" i="1"/>
  <c r="W226" i="1"/>
  <c r="W234" i="1"/>
  <c r="W242" i="1"/>
  <c r="W250" i="1"/>
  <c r="W258" i="1"/>
  <c r="W266" i="1"/>
  <c r="W274" i="1"/>
  <c r="W282" i="1"/>
  <c r="W290" i="1"/>
  <c r="W298" i="1"/>
  <c r="W306" i="1"/>
  <c r="W314" i="1"/>
  <c r="W322" i="1"/>
  <c r="W330" i="1"/>
  <c r="W338" i="1"/>
  <c r="W346" i="1"/>
  <c r="W354" i="1"/>
  <c r="W362" i="1"/>
  <c r="W370" i="1"/>
  <c r="W378" i="1"/>
  <c r="W386" i="1"/>
  <c r="W394" i="1"/>
  <c r="W402" i="1"/>
  <c r="W410" i="1"/>
  <c r="W418" i="1"/>
  <c r="W426" i="1"/>
  <c r="W434" i="1"/>
  <c r="W442" i="1"/>
  <c r="W450" i="1"/>
  <c r="W458" i="1"/>
  <c r="W466" i="1"/>
  <c r="W474" i="1"/>
  <c r="W482" i="1"/>
  <c r="W490" i="1"/>
  <c r="W498" i="1"/>
  <c r="W506" i="1"/>
  <c r="W514" i="1"/>
  <c r="W522" i="1"/>
  <c r="W530" i="1"/>
  <c r="W538" i="1"/>
  <c r="W546" i="1"/>
  <c r="W554" i="1"/>
  <c r="W562" i="1"/>
  <c r="W570" i="1"/>
  <c r="W578" i="1"/>
  <c r="W586" i="1"/>
  <c r="W594" i="1"/>
  <c r="W602" i="1"/>
  <c r="W610" i="1"/>
  <c r="W618" i="1"/>
  <c r="W626" i="1"/>
  <c r="W634" i="1"/>
  <c r="W642" i="1"/>
  <c r="W650" i="1"/>
  <c r="W658" i="1"/>
  <c r="W666" i="1"/>
  <c r="W674" i="1"/>
  <c r="W682" i="1"/>
  <c r="W690" i="1"/>
  <c r="W698" i="1"/>
  <c r="W706" i="1"/>
  <c r="W714" i="1"/>
  <c r="W722" i="1"/>
  <c r="W730" i="1"/>
  <c r="W738" i="1"/>
  <c r="W746" i="1"/>
  <c r="W754" i="1"/>
  <c r="W762" i="1"/>
  <c r="W770" i="1"/>
  <c r="W778" i="1"/>
  <c r="W786" i="1"/>
  <c r="W794" i="1"/>
  <c r="W802" i="1"/>
  <c r="W810" i="1"/>
  <c r="W818" i="1"/>
  <c r="W826" i="1"/>
  <c r="W834" i="1"/>
  <c r="W842" i="1"/>
  <c r="W850" i="1"/>
  <c r="W858" i="1"/>
  <c r="W866" i="1"/>
  <c r="W874" i="1"/>
  <c r="W882" i="1"/>
  <c r="W890" i="1"/>
  <c r="W898" i="1"/>
  <c r="W906" i="1"/>
  <c r="W914" i="1"/>
  <c r="W922" i="1"/>
  <c r="W930" i="1"/>
  <c r="W938" i="1"/>
  <c r="W946" i="1"/>
  <c r="W954" i="1"/>
  <c r="W962" i="1"/>
  <c r="W970" i="1"/>
  <c r="W978" i="1"/>
  <c r="W986" i="1"/>
  <c r="W994" i="1"/>
  <c r="W1002" i="1"/>
  <c r="W1010" i="1"/>
  <c r="W1018" i="1"/>
  <c r="W19" i="1"/>
  <c r="W27" i="1"/>
  <c r="W35" i="1"/>
  <c r="W43" i="1"/>
  <c r="W51" i="1"/>
  <c r="W59" i="1"/>
  <c r="W67" i="1"/>
  <c r="W75" i="1"/>
  <c r="W83" i="1"/>
  <c r="W91" i="1"/>
  <c r="W99" i="1"/>
  <c r="W107" i="1"/>
  <c r="W115" i="1"/>
  <c r="W123" i="1"/>
  <c r="W131" i="1"/>
  <c r="W139" i="1"/>
  <c r="W147" i="1"/>
  <c r="W155" i="1"/>
  <c r="W163" i="1"/>
  <c r="W171" i="1"/>
  <c r="W179" i="1"/>
  <c r="W187" i="1"/>
  <c r="W195" i="1"/>
  <c r="W203" i="1"/>
  <c r="W211" i="1"/>
  <c r="W219" i="1"/>
  <c r="W227" i="1"/>
  <c r="W235" i="1"/>
  <c r="W243" i="1"/>
  <c r="W251" i="1"/>
  <c r="W259" i="1"/>
  <c r="W267" i="1"/>
  <c r="W275" i="1"/>
  <c r="W283" i="1"/>
  <c r="W291" i="1"/>
  <c r="W299" i="1"/>
  <c r="W307" i="1"/>
  <c r="W315" i="1"/>
  <c r="W323" i="1"/>
  <c r="W331" i="1"/>
  <c r="W339" i="1"/>
  <c r="W347" i="1"/>
  <c r="W355" i="1"/>
  <c r="W363" i="1"/>
  <c r="W371" i="1"/>
  <c r="W379" i="1"/>
  <c r="W387" i="1"/>
  <c r="W395" i="1"/>
  <c r="W403" i="1"/>
  <c r="W411" i="1"/>
  <c r="W419" i="1"/>
  <c r="W427" i="1"/>
  <c r="W435" i="1"/>
  <c r="W443" i="1"/>
  <c r="W451" i="1"/>
  <c r="W459" i="1"/>
  <c r="W467" i="1"/>
  <c r="W475" i="1"/>
  <c r="W483" i="1"/>
  <c r="W491" i="1"/>
  <c r="W499" i="1"/>
  <c r="W507" i="1"/>
  <c r="W515" i="1"/>
  <c r="W523" i="1"/>
  <c r="W531" i="1"/>
  <c r="W539" i="1"/>
  <c r="W547" i="1"/>
  <c r="W555" i="1"/>
  <c r="W563" i="1"/>
  <c r="W571" i="1"/>
  <c r="W579" i="1"/>
  <c r="W587" i="1"/>
  <c r="W595" i="1"/>
  <c r="W603" i="1"/>
  <c r="W611" i="1"/>
  <c r="W619" i="1"/>
  <c r="W627" i="1"/>
  <c r="W635" i="1"/>
  <c r="W643" i="1"/>
  <c r="W651" i="1"/>
  <c r="W659" i="1"/>
  <c r="W667" i="1"/>
  <c r="W675" i="1"/>
  <c r="W683" i="1"/>
  <c r="W691" i="1"/>
  <c r="W699" i="1"/>
  <c r="W707" i="1"/>
  <c r="W715" i="1"/>
  <c r="W723" i="1"/>
  <c r="W731" i="1"/>
  <c r="W739" i="1"/>
  <c r="W747" i="1"/>
  <c r="W755" i="1"/>
  <c r="W763" i="1"/>
  <c r="W771" i="1"/>
  <c r="W779" i="1"/>
  <c r="W787" i="1"/>
  <c r="W795" i="1"/>
  <c r="W803" i="1"/>
  <c r="W811" i="1"/>
  <c r="W819" i="1"/>
  <c r="W827" i="1"/>
  <c r="W835" i="1"/>
  <c r="W843" i="1"/>
  <c r="W851" i="1"/>
  <c r="W859" i="1"/>
  <c r="W867" i="1"/>
  <c r="W875" i="1"/>
  <c r="W883" i="1"/>
  <c r="W891" i="1"/>
  <c r="W899" i="1"/>
  <c r="W907" i="1"/>
  <c r="W915" i="1"/>
  <c r="W923" i="1"/>
  <c r="W931" i="1"/>
  <c r="W939" i="1"/>
  <c r="W947" i="1"/>
  <c r="W955" i="1"/>
  <c r="W963" i="1"/>
  <c r="W971" i="1"/>
  <c r="W979" i="1"/>
  <c r="W987" i="1"/>
  <c r="W995" i="1"/>
  <c r="W1003" i="1"/>
  <c r="W1011" i="1"/>
  <c r="W1019" i="1"/>
  <c r="W1027" i="1"/>
  <c r="W20" i="1"/>
  <c r="W84" i="1"/>
  <c r="W148" i="1"/>
  <c r="W212" i="1"/>
  <c r="W276" i="1"/>
  <c r="W340" i="1"/>
  <c r="W404" i="1"/>
  <c r="W468" i="1"/>
  <c r="W532" i="1"/>
  <c r="W596" i="1"/>
  <c r="W660" i="1"/>
  <c r="W724" i="1"/>
  <c r="W788" i="1"/>
  <c r="W830" i="1"/>
  <c r="W852" i="1"/>
  <c r="W871" i="1"/>
  <c r="W894" i="1"/>
  <c r="W916" i="1"/>
  <c r="W935" i="1"/>
  <c r="W958" i="1"/>
  <c r="W980" i="1"/>
  <c r="W999" i="1"/>
  <c r="W1022" i="1"/>
  <c r="W1032" i="1"/>
  <c r="W1040" i="1"/>
  <c r="W1048" i="1"/>
  <c r="W1056" i="1"/>
  <c r="W1064" i="1"/>
  <c r="W1072" i="1"/>
  <c r="W1080" i="1"/>
  <c r="W1088" i="1"/>
  <c r="W1096" i="1"/>
  <c r="W1104" i="1"/>
  <c r="W1112" i="1"/>
  <c r="W1120" i="1"/>
  <c r="W1128" i="1"/>
  <c r="W332" i="1"/>
  <c r="W780" i="1"/>
  <c r="W892" i="1"/>
  <c r="W998" i="1"/>
  <c r="W1071" i="1"/>
  <c r="W28" i="1"/>
  <c r="W92" i="1"/>
  <c r="W156" i="1"/>
  <c r="W220" i="1"/>
  <c r="W284" i="1"/>
  <c r="W348" i="1"/>
  <c r="W412" i="1"/>
  <c r="W476" i="1"/>
  <c r="W540" i="1"/>
  <c r="W604" i="1"/>
  <c r="W668" i="1"/>
  <c r="W732" i="1"/>
  <c r="W796" i="1"/>
  <c r="W831" i="1"/>
  <c r="W854" i="1"/>
  <c r="W876" i="1"/>
  <c r="W895" i="1"/>
  <c r="W918" i="1"/>
  <c r="W940" i="1"/>
  <c r="W959" i="1"/>
  <c r="W982" i="1"/>
  <c r="W1004" i="1"/>
  <c r="W1023" i="1"/>
  <c r="W1033" i="1"/>
  <c r="W1041" i="1"/>
  <c r="W1049" i="1"/>
  <c r="W1057" i="1"/>
  <c r="W1065" i="1"/>
  <c r="W1073" i="1"/>
  <c r="W1081" i="1"/>
  <c r="W1089" i="1"/>
  <c r="W1097" i="1"/>
  <c r="W1105" i="1"/>
  <c r="W1113" i="1"/>
  <c r="W1121" i="1"/>
  <c r="W1129" i="1"/>
  <c r="W460" i="1"/>
  <c r="W1031" i="1"/>
  <c r="W1119" i="1"/>
  <c r="W36" i="1"/>
  <c r="W100" i="1"/>
  <c r="W164" i="1"/>
  <c r="W228" i="1"/>
  <c r="W292" i="1"/>
  <c r="W356" i="1"/>
  <c r="W420" i="1"/>
  <c r="W484" i="1"/>
  <c r="W548" i="1"/>
  <c r="W612" i="1"/>
  <c r="W676" i="1"/>
  <c r="W740" i="1"/>
  <c r="W804" i="1"/>
  <c r="W836" i="1"/>
  <c r="W855" i="1"/>
  <c r="W878" i="1"/>
  <c r="W900" i="1"/>
  <c r="W919" i="1"/>
  <c r="W942" i="1"/>
  <c r="W964" i="1"/>
  <c r="W983" i="1"/>
  <c r="W1006" i="1"/>
  <c r="W1025" i="1"/>
  <c r="W1034" i="1"/>
  <c r="W1042" i="1"/>
  <c r="W1050" i="1"/>
  <c r="W1058" i="1"/>
  <c r="W1066" i="1"/>
  <c r="W1074" i="1"/>
  <c r="W1082" i="1"/>
  <c r="W1090" i="1"/>
  <c r="W1098" i="1"/>
  <c r="W1106" i="1"/>
  <c r="W1114" i="1"/>
  <c r="W1122" i="1"/>
  <c r="W1130" i="1"/>
  <c r="W396" i="1"/>
  <c r="W1020" i="1"/>
  <c r="W1103" i="1"/>
  <c r="W44" i="1"/>
  <c r="W108" i="1"/>
  <c r="W172" i="1"/>
  <c r="W236" i="1"/>
  <c r="W300" i="1"/>
  <c r="W364" i="1"/>
  <c r="W428" i="1"/>
  <c r="W492" i="1"/>
  <c r="W556" i="1"/>
  <c r="W620" i="1"/>
  <c r="W684" i="1"/>
  <c r="W748" i="1"/>
  <c r="W812" i="1"/>
  <c r="W838" i="1"/>
  <c r="W860" i="1"/>
  <c r="W879" i="1"/>
  <c r="W902" i="1"/>
  <c r="W924" i="1"/>
  <c r="W943" i="1"/>
  <c r="W966" i="1"/>
  <c r="W988" i="1"/>
  <c r="W1007" i="1"/>
  <c r="W1026" i="1"/>
  <c r="W1035" i="1"/>
  <c r="W1043" i="1"/>
  <c r="W1051" i="1"/>
  <c r="W1059" i="1"/>
  <c r="W1067" i="1"/>
  <c r="W1075" i="1"/>
  <c r="W1083" i="1"/>
  <c r="W1091" i="1"/>
  <c r="W1099" i="1"/>
  <c r="W1107" i="1"/>
  <c r="W1115" i="1"/>
  <c r="W1123" i="1"/>
  <c r="W1131" i="1"/>
  <c r="W268" i="1"/>
  <c r="W652" i="1"/>
  <c r="W847" i="1"/>
  <c r="W956" i="1"/>
  <c r="W1047" i="1"/>
  <c r="W1079" i="1"/>
  <c r="W1127" i="1"/>
  <c r="W52" i="1"/>
  <c r="W116" i="1"/>
  <c r="W180" i="1"/>
  <c r="W244" i="1"/>
  <c r="W308" i="1"/>
  <c r="W372" i="1"/>
  <c r="W436" i="1"/>
  <c r="W500" i="1"/>
  <c r="W564" i="1"/>
  <c r="W628" i="1"/>
  <c r="W692" i="1"/>
  <c r="W756" i="1"/>
  <c r="W820" i="1"/>
  <c r="W839" i="1"/>
  <c r="W862" i="1"/>
  <c r="W884" i="1"/>
  <c r="W903" i="1"/>
  <c r="W926" i="1"/>
  <c r="W948" i="1"/>
  <c r="W967" i="1"/>
  <c r="W990" i="1"/>
  <c r="W1012" i="1"/>
  <c r="W1028" i="1"/>
  <c r="W1036" i="1"/>
  <c r="W1044" i="1"/>
  <c r="W1052" i="1"/>
  <c r="W1060" i="1"/>
  <c r="W1068" i="1"/>
  <c r="W1076" i="1"/>
  <c r="W1084" i="1"/>
  <c r="W1092" i="1"/>
  <c r="W1100" i="1"/>
  <c r="W1108" i="1"/>
  <c r="W1116" i="1"/>
  <c r="W1124" i="1"/>
  <c r="W1132" i="1"/>
  <c r="W204" i="1"/>
  <c r="W716" i="1"/>
  <c r="W934" i="1"/>
  <c r="W1055" i="1"/>
  <c r="W1095" i="1"/>
  <c r="W60" i="1"/>
  <c r="W124" i="1"/>
  <c r="W188" i="1"/>
  <c r="W252" i="1"/>
  <c r="W316" i="1"/>
  <c r="W380" i="1"/>
  <c r="W444" i="1"/>
  <c r="W508" i="1"/>
  <c r="W572" i="1"/>
  <c r="W636" i="1"/>
  <c r="W700" i="1"/>
  <c r="W764" i="1"/>
  <c r="W822" i="1"/>
  <c r="W844" i="1"/>
  <c r="W863" i="1"/>
  <c r="W886" i="1"/>
  <c r="W908" i="1"/>
  <c r="W927" i="1"/>
  <c r="W950" i="1"/>
  <c r="W972" i="1"/>
  <c r="W991" i="1"/>
  <c r="W1014" i="1"/>
  <c r="W1029" i="1"/>
  <c r="W1037" i="1"/>
  <c r="W1045" i="1"/>
  <c r="W1053" i="1"/>
  <c r="W1061" i="1"/>
  <c r="W1069" i="1"/>
  <c r="W1077" i="1"/>
  <c r="W1085" i="1"/>
  <c r="W1093" i="1"/>
  <c r="W1101" i="1"/>
  <c r="W1109" i="1"/>
  <c r="W1117" i="1"/>
  <c r="W1125" i="1"/>
  <c r="W1133" i="1"/>
  <c r="W140" i="1"/>
  <c r="W588" i="1"/>
  <c r="W870" i="1"/>
  <c r="W975" i="1"/>
  <c r="W1063" i="1"/>
  <c r="W1111" i="1"/>
  <c r="W68" i="1"/>
  <c r="W132" i="1"/>
  <c r="W196" i="1"/>
  <c r="W260" i="1"/>
  <c r="W324" i="1"/>
  <c r="W388" i="1"/>
  <c r="W452" i="1"/>
  <c r="W516" i="1"/>
  <c r="W580" i="1"/>
  <c r="W644" i="1"/>
  <c r="W708" i="1"/>
  <c r="W772" i="1"/>
  <c r="W823" i="1"/>
  <c r="W846" i="1"/>
  <c r="W868" i="1"/>
  <c r="W887" i="1"/>
  <c r="W910" i="1"/>
  <c r="W932" i="1"/>
  <c r="W951" i="1"/>
  <c r="W974" i="1"/>
  <c r="W996" i="1"/>
  <c r="W1015" i="1"/>
  <c r="W1030" i="1"/>
  <c r="W1038" i="1"/>
  <c r="W1046" i="1"/>
  <c r="W1054" i="1"/>
  <c r="W1062" i="1"/>
  <c r="W1070" i="1"/>
  <c r="W1078" i="1"/>
  <c r="W1086" i="1"/>
  <c r="W1094" i="1"/>
  <c r="W1102" i="1"/>
  <c r="W1110" i="1"/>
  <c r="W1118" i="1"/>
  <c r="W1126" i="1"/>
  <c r="W76" i="1"/>
  <c r="W524" i="1"/>
  <c r="W828" i="1"/>
  <c r="W911" i="1"/>
  <c r="W1039" i="1"/>
  <c r="W1087" i="1"/>
  <c r="R1132" i="1"/>
  <c r="R1133" i="1"/>
  <c r="R1131" i="1"/>
  <c r="E1133" i="1"/>
  <c r="E1130" i="1"/>
  <c r="E1131" i="1"/>
  <c r="E1132" i="1"/>
  <c r="E1126" i="1"/>
  <c r="E1127" i="1"/>
  <c r="E1128" i="1"/>
  <c r="E1129" i="1"/>
  <c r="E1115" i="1"/>
  <c r="E1123" i="1"/>
  <c r="E1116" i="1"/>
  <c r="E1124" i="1"/>
  <c r="E1117" i="1"/>
  <c r="E1125" i="1"/>
  <c r="E1118" i="1"/>
  <c r="E1119" i="1"/>
  <c r="E1120" i="1"/>
  <c r="E1121" i="1"/>
  <c r="E1122" i="1"/>
  <c r="R1062" i="1"/>
  <c r="R442" i="1"/>
  <c r="R619" i="1"/>
  <c r="R412" i="1"/>
  <c r="R990" i="1"/>
  <c r="R622" i="1"/>
  <c r="R1033" i="1"/>
  <c r="R995" i="1"/>
  <c r="R769" i="1"/>
  <c r="R953" i="1"/>
  <c r="R604" i="1"/>
  <c r="R41" i="1"/>
  <c r="R946" i="1"/>
  <c r="R516" i="1"/>
  <c r="R255" i="1"/>
  <c r="R370" i="1"/>
  <c r="R958" i="1"/>
  <c r="R140" i="1"/>
  <c r="R753" i="1"/>
  <c r="R361" i="1"/>
  <c r="R395" i="1"/>
  <c r="R130" i="1"/>
  <c r="R1114" i="1"/>
  <c r="R996" i="1"/>
  <c r="R737" i="1"/>
  <c r="R121" i="1"/>
  <c r="R106" i="1"/>
  <c r="R219" i="1"/>
  <c r="R320" i="1"/>
  <c r="R894" i="1"/>
  <c r="R646" i="1"/>
  <c r="R514" i="1"/>
  <c r="R537" i="1"/>
  <c r="R228" i="1"/>
  <c r="R654" i="1"/>
  <c r="R410" i="1"/>
  <c r="R199" i="1"/>
  <c r="R549" i="1"/>
  <c r="R1014" i="1"/>
  <c r="R834" i="1"/>
  <c r="R770" i="1"/>
  <c r="R1053" i="1"/>
  <c r="R543" i="1"/>
  <c r="R883" i="1"/>
  <c r="R28" i="1"/>
  <c r="R82" i="1"/>
  <c r="R271" i="1"/>
  <c r="R562" i="1"/>
  <c r="R145" i="1"/>
  <c r="R35" i="1"/>
  <c r="R1084" i="1"/>
  <c r="R58" i="1"/>
  <c r="R791" i="1"/>
  <c r="R78" i="1"/>
  <c r="R939" i="1"/>
  <c r="R38" i="1"/>
  <c r="R795" i="1"/>
  <c r="R62" i="1"/>
  <c r="R678" i="1"/>
  <c r="R967" i="1"/>
  <c r="R1090" i="1"/>
  <c r="R74" i="1"/>
  <c r="R225" i="1"/>
  <c r="R713" i="1"/>
  <c r="R700" i="1"/>
  <c r="R708" i="1"/>
  <c r="R441" i="1"/>
  <c r="R120" i="1"/>
  <c r="R1094" i="1"/>
  <c r="R356" i="1"/>
  <c r="R378" i="1"/>
  <c r="R723" i="1"/>
  <c r="R615" i="1"/>
  <c r="R649" i="1"/>
  <c r="R1066" i="1"/>
  <c r="R838" i="1"/>
  <c r="R587" i="1"/>
  <c r="R699" i="1"/>
  <c r="R261" i="1"/>
  <c r="R276" i="1"/>
  <c r="R99" i="1"/>
  <c r="R1073" i="1"/>
  <c r="R599" i="1"/>
  <c r="R322" i="1"/>
  <c r="R1009" i="1"/>
  <c r="R213" i="1"/>
  <c r="R712" i="1"/>
  <c r="R652" i="1"/>
  <c r="R885" i="1"/>
  <c r="R156" i="1"/>
  <c r="R247" i="1"/>
  <c r="R964" i="1"/>
  <c r="R535" i="1"/>
  <c r="R696" i="1"/>
  <c r="R85" i="1"/>
  <c r="R330" i="1"/>
  <c r="R132" i="1"/>
  <c r="R392" i="1"/>
  <c r="R984" i="1"/>
  <c r="R96" i="1"/>
  <c r="R1109" i="1"/>
  <c r="R651" i="1"/>
  <c r="R211" i="1"/>
  <c r="R353" i="1"/>
  <c r="R414" i="1"/>
  <c r="R250" i="1"/>
  <c r="R1100" i="1"/>
  <c r="R193" i="1"/>
  <c r="R981" i="1"/>
  <c r="R125" i="1"/>
  <c r="R212" i="1"/>
  <c r="R709" i="1"/>
  <c r="R472" i="1"/>
  <c r="R1122" i="1"/>
  <c r="R300" i="1"/>
  <c r="R888" i="1"/>
  <c r="R338" i="1"/>
  <c r="R624" i="1"/>
  <c r="R826" i="1"/>
  <c r="R329" i="1"/>
  <c r="R83" i="1"/>
  <c r="R335" i="1"/>
  <c r="R374" i="1"/>
  <c r="R315" i="1"/>
  <c r="R473" i="1"/>
  <c r="R839" i="1"/>
  <c r="R948" i="1"/>
  <c r="R477" i="1"/>
  <c r="R386" i="1"/>
  <c r="R364" i="1"/>
  <c r="R493" i="1"/>
  <c r="R43" i="1"/>
  <c r="R792" i="1"/>
  <c r="R909" i="1"/>
  <c r="R578" i="1"/>
  <c r="R1041" i="1"/>
  <c r="R755" i="1"/>
  <c r="R547" i="1"/>
  <c r="R833" i="1"/>
  <c r="R639" i="1"/>
  <c r="R131" i="1"/>
  <c r="R974" i="1"/>
  <c r="R127" i="1"/>
  <c r="R858" i="1"/>
  <c r="R160" i="1"/>
  <c r="R481" i="1"/>
  <c r="R929" i="1"/>
  <c r="R819" i="1"/>
  <c r="R497" i="1"/>
  <c r="R777" i="1"/>
  <c r="R890" i="1"/>
  <c r="R739" i="1"/>
  <c r="R170" i="1"/>
  <c r="R179" i="1"/>
  <c r="R423" i="1"/>
  <c r="R1000" i="1"/>
  <c r="R937" i="1"/>
  <c r="R32" i="1"/>
  <c r="R975" i="1"/>
  <c r="R672" i="1"/>
  <c r="R274" i="1"/>
  <c r="R206" i="1"/>
  <c r="R1091" i="1"/>
  <c r="R428" i="1"/>
  <c r="R413" i="1"/>
  <c r="R270" i="1"/>
  <c r="R634" i="1"/>
  <c r="R1108" i="1"/>
  <c r="R444" i="1"/>
  <c r="R831" i="1"/>
  <c r="R538" i="1"/>
  <c r="R857" i="1"/>
  <c r="R146" i="1"/>
  <c r="R660" i="1"/>
  <c r="R422" i="1"/>
  <c r="R768" i="1"/>
  <c r="R107" i="1"/>
  <c r="R144" i="1"/>
  <c r="R67" i="1"/>
  <c r="R264" i="1"/>
  <c r="R262" i="1"/>
  <c r="R1128" i="1"/>
  <c r="R623" i="1"/>
  <c r="R216" i="1"/>
  <c r="R269" i="1"/>
  <c r="R630" i="1"/>
  <c r="R479" i="1"/>
  <c r="R450" i="1"/>
  <c r="R572" i="1"/>
  <c r="R530" i="1"/>
  <c r="R927" i="1"/>
  <c r="R1085" i="1"/>
  <c r="R474" i="1"/>
  <c r="R986" i="1"/>
  <c r="R227" i="1"/>
  <c r="R115" i="1"/>
  <c r="R693" i="1"/>
  <c r="R1079" i="1"/>
  <c r="R502" i="1"/>
  <c r="R850" i="1"/>
  <c r="R581" i="1"/>
  <c r="R432" i="1"/>
  <c r="R231" i="1"/>
  <c r="R515" i="1"/>
  <c r="R159" i="1"/>
  <c r="R341" i="1"/>
  <c r="R532" i="1"/>
  <c r="R714" i="1"/>
  <c r="R242" i="1"/>
  <c r="R949" i="1"/>
  <c r="R928" i="1"/>
  <c r="R434" i="1"/>
  <c r="R803" i="1"/>
  <c r="R688" i="1"/>
  <c r="R229" i="1"/>
  <c r="R864" i="1"/>
  <c r="R824" i="1"/>
  <c r="R1065" i="1"/>
  <c r="R470" i="1"/>
  <c r="R873" i="1"/>
  <c r="R221" i="1"/>
  <c r="R1039" i="1"/>
  <c r="R167" i="1"/>
  <c r="R416" i="1"/>
  <c r="R484" i="1"/>
  <c r="R154" i="1"/>
  <c r="R192" i="1"/>
  <c r="R235" i="1"/>
  <c r="R1061" i="1"/>
  <c r="R1105" i="1"/>
  <c r="R108" i="1"/>
  <c r="R352" i="1"/>
  <c r="R574" i="1"/>
  <c r="R518" i="1"/>
  <c r="R258" i="1"/>
  <c r="R331" i="1"/>
  <c r="R919" i="1"/>
  <c r="R318" i="1"/>
  <c r="R754" i="1"/>
  <c r="R16" i="1"/>
  <c r="R495" i="1"/>
  <c r="R1123" i="1"/>
  <c r="R1038" i="1"/>
  <c r="R931" i="1"/>
  <c r="R136" i="1"/>
  <c r="R677" i="1"/>
  <c r="R591" i="1"/>
  <c r="R956" i="1"/>
  <c r="R1076" i="1"/>
  <c r="R889" i="1"/>
  <c r="R1034" i="1"/>
  <c r="R843" i="1"/>
  <c r="R659" i="1"/>
  <c r="R116" i="1"/>
  <c r="R765" i="1"/>
  <c r="R200" i="1"/>
  <c r="R383" i="1"/>
  <c r="R550" i="1"/>
  <c r="R239" i="1"/>
  <c r="R868" i="1"/>
  <c r="R680" i="1"/>
  <c r="R564" i="1"/>
  <c r="R314" i="1"/>
  <c r="R944" i="1"/>
  <c r="R648" i="1"/>
  <c r="R1101" i="1"/>
  <c r="R707" i="1"/>
  <c r="R548" i="1"/>
  <c r="R1055" i="1"/>
  <c r="R655" i="1"/>
  <c r="R158" i="1"/>
  <c r="R609" i="1"/>
  <c r="R232" i="1"/>
  <c r="R583" i="1"/>
  <c r="R174" i="1"/>
  <c r="R110" i="1"/>
  <c r="R1072" i="1"/>
  <c r="R1096" i="1"/>
  <c r="R676" i="1"/>
  <c r="R387" i="1"/>
  <c r="R398" i="1"/>
  <c r="R775" i="1"/>
  <c r="R523" i="1"/>
  <c r="R49" i="1"/>
  <c r="R814" i="1"/>
  <c r="R735" i="1"/>
  <c r="R427" i="1"/>
  <c r="R337" i="1"/>
  <c r="R950" i="1"/>
  <c r="R1067" i="1"/>
  <c r="R521" i="1"/>
  <c r="R752" i="1"/>
  <c r="R21" i="1"/>
  <c r="R191" i="1"/>
  <c r="R727" i="1"/>
  <c r="R70" i="1"/>
  <c r="R704" i="1"/>
  <c r="R542" i="1"/>
  <c r="R698" i="1"/>
  <c r="R265" i="1"/>
  <c r="R511" i="1"/>
  <c r="R774" i="1"/>
  <c r="R112" i="1"/>
  <c r="R717" i="1"/>
  <c r="R596" i="1"/>
  <c r="R658" i="1"/>
  <c r="R65" i="1"/>
  <c r="R24" i="1"/>
  <c r="R887" i="1"/>
  <c r="R183" i="1"/>
  <c r="R367" i="1"/>
  <c r="R421" i="1"/>
  <c r="R536" i="1"/>
  <c r="R845" i="1"/>
  <c r="R930" i="1"/>
  <c r="R347" i="1"/>
  <c r="R460" i="1"/>
  <c r="R56" i="1"/>
  <c r="R968" i="1"/>
  <c r="R580" i="1"/>
  <c r="R1003" i="1"/>
  <c r="R327" i="1"/>
  <c r="R317" i="1"/>
  <c r="R936" i="1"/>
  <c r="R44" i="1"/>
  <c r="R665" i="1"/>
  <c r="R1029" i="1"/>
  <c r="R457" i="1"/>
  <c r="R645" i="1"/>
  <c r="R316" i="1"/>
  <c r="R605" i="1"/>
  <c r="R1068" i="1"/>
  <c r="R875" i="1"/>
  <c r="R1119" i="1"/>
  <c r="R339" i="1"/>
  <c r="R1048" i="1"/>
  <c r="R876" i="1"/>
  <c r="R878" i="1"/>
  <c r="R940" i="1"/>
  <c r="R1093" i="1"/>
  <c r="R1051" i="1"/>
  <c r="R557" i="1"/>
  <c r="R897" i="1"/>
  <c r="R1130" i="1"/>
  <c r="R1050" i="1"/>
  <c r="R84" i="1"/>
  <c r="R1049" i="1"/>
  <c r="R420" i="1"/>
  <c r="R758" i="1"/>
  <c r="R169" i="1"/>
  <c r="R844" i="1"/>
  <c r="R440" i="1"/>
  <c r="R463" i="1"/>
  <c r="R61" i="1"/>
  <c r="R76" i="1"/>
  <c r="R579" i="1"/>
  <c r="R286" i="1"/>
  <c r="R310" i="1"/>
  <c r="R296" i="1"/>
  <c r="R846" i="1"/>
  <c r="R480" i="1"/>
  <c r="R230" i="1"/>
  <c r="R1087" i="1"/>
  <c r="R641" i="1"/>
  <c r="R801" i="1"/>
  <c r="R405" i="1"/>
  <c r="R813" i="1"/>
  <c r="R500" i="1"/>
  <c r="R724" i="1"/>
  <c r="R705" i="1"/>
  <c r="R452" i="1"/>
  <c r="R482" i="1"/>
  <c r="R397" i="1"/>
  <c r="R644" i="1"/>
  <c r="R955" i="1"/>
  <c r="R142" i="1"/>
  <c r="R525" i="1"/>
  <c r="R319" i="1"/>
  <c r="R945" i="1"/>
  <c r="R143" i="1"/>
  <c r="R333" i="1"/>
  <c r="R418" i="1"/>
  <c r="R152" i="1"/>
  <c r="R478" i="1"/>
  <c r="R149" i="1"/>
  <c r="R1005" i="1"/>
  <c r="R576" i="1"/>
  <c r="R933" i="1"/>
  <c r="R960" i="1"/>
  <c r="R829" i="1"/>
  <c r="R671" i="1"/>
  <c r="R59" i="1"/>
  <c r="R991" i="1"/>
  <c r="R891" i="1"/>
  <c r="R1089" i="1"/>
  <c r="R584" i="1"/>
  <c r="R637" i="1"/>
  <c r="R905" i="1"/>
  <c r="R855" i="1"/>
  <c r="R381" i="1"/>
  <c r="R553" i="1"/>
  <c r="R566" i="1"/>
  <c r="R31" i="1"/>
  <c r="R1126" i="1"/>
  <c r="R91" i="1"/>
  <c r="R776" i="1"/>
  <c r="R139" i="1"/>
  <c r="R972" i="1"/>
  <c r="R809" i="1"/>
  <c r="R238" i="1"/>
  <c r="R243" i="1"/>
  <c r="R647" i="1"/>
  <c r="R691" i="1"/>
  <c r="R68" i="1"/>
  <c r="R1018" i="1"/>
  <c r="R1125" i="1"/>
  <c r="R603" i="1"/>
  <c r="R126" i="1"/>
  <c r="R1040" i="1"/>
  <c r="R923" i="1"/>
  <c r="R638" i="1"/>
  <c r="R585" i="1"/>
  <c r="R249" i="1"/>
  <c r="R740" i="1"/>
  <c r="R568" i="1"/>
  <c r="R1006" i="1"/>
  <c r="R351" i="1"/>
  <c r="R506" i="1"/>
  <c r="R835" i="1"/>
  <c r="R369" i="1"/>
  <c r="R236" i="1"/>
  <c r="R388" i="1"/>
  <c r="R377" i="1"/>
  <c r="R124" i="1"/>
  <c r="R313" i="1"/>
  <c r="R842" i="1"/>
  <c r="R123" i="1"/>
  <c r="R884" i="1"/>
  <c r="R295" i="1"/>
  <c r="R164" i="1"/>
  <c r="R1069" i="1"/>
  <c r="R294" i="1"/>
  <c r="R301" i="1"/>
  <c r="R1082" i="1"/>
  <c r="R764" i="1"/>
  <c r="R23" i="1"/>
  <c r="R1107" i="1"/>
  <c r="R1012" i="1"/>
  <c r="R129" i="1"/>
  <c r="R862" i="1"/>
  <c r="R244" i="1"/>
  <c r="R176" i="1"/>
  <c r="R1004" i="1"/>
  <c r="R907" i="1"/>
  <c r="R971" i="1"/>
  <c r="R490" i="1"/>
  <c r="R18" i="1"/>
  <c r="R925" i="1"/>
  <c r="R600" i="1"/>
  <c r="R766" i="1"/>
  <c r="R1086" i="1"/>
  <c r="R406" i="1"/>
  <c r="R220" i="1"/>
  <c r="R417" i="1"/>
  <c r="R344" i="1"/>
  <c r="R394" i="1"/>
  <c r="R854" i="1"/>
  <c r="R92" i="1"/>
  <c r="R861" i="1"/>
  <c r="R663" i="1"/>
  <c r="R1024" i="1"/>
  <c r="R667" i="1"/>
  <c r="R914" i="1"/>
  <c r="R292" i="1"/>
  <c r="R69" i="1"/>
  <c r="R210" i="1"/>
  <c r="R565" i="1"/>
  <c r="R734" i="1"/>
  <c r="R1007" i="1"/>
  <c r="R1112" i="1"/>
  <c r="R218" i="1"/>
  <c r="R1001" i="1"/>
  <c r="R71" i="1"/>
  <c r="R1023" i="1"/>
  <c r="R287" i="1"/>
  <c r="R643" i="1"/>
  <c r="R362" i="1"/>
  <c r="R499" i="1"/>
  <c r="R1016" i="1"/>
  <c r="R966" i="1"/>
  <c r="R892" i="1"/>
  <c r="R692" i="1"/>
  <c r="R1044" i="1"/>
  <c r="R718" i="1"/>
  <c r="R81" i="1"/>
  <c r="R921" i="1"/>
  <c r="R285" i="1"/>
  <c r="R1124" i="1"/>
  <c r="R900" i="1"/>
  <c r="R166" i="1"/>
  <c r="R952" i="1"/>
  <c r="R137" i="1"/>
  <c r="R380" i="1"/>
  <c r="R224" i="1"/>
  <c r="R943" i="1"/>
  <c r="R439" i="1"/>
  <c r="R800" i="1"/>
  <c r="R1097" i="1"/>
  <c r="R404" i="1"/>
  <c r="R517" i="1"/>
  <c r="R881" i="1"/>
  <c r="R685" i="1"/>
  <c r="R932" i="1"/>
  <c r="R291" i="1"/>
  <c r="R273" i="1"/>
  <c r="R186" i="1"/>
  <c r="R965" i="1"/>
  <c r="R679" i="1"/>
  <c r="R268" i="1"/>
  <c r="R39" i="1"/>
  <c r="R512" i="1"/>
  <c r="R938" i="1"/>
  <c r="R722" i="1"/>
  <c r="R556" i="1"/>
  <c r="R748" i="1"/>
  <c r="R976" i="1"/>
  <c r="R773" i="1"/>
  <c r="R611" i="1"/>
  <c r="R456" i="1"/>
  <c r="R464" i="1"/>
  <c r="R375" i="1"/>
  <c r="R694" i="1"/>
  <c r="R744" i="1"/>
  <c r="R934" i="1"/>
  <c r="R328" i="1"/>
  <c r="R109" i="1"/>
  <c r="R302" i="1"/>
  <c r="R872" i="1"/>
  <c r="R697" i="1"/>
  <c r="R178" i="1"/>
  <c r="R284" i="1"/>
  <c r="R992" i="1"/>
  <c r="R223" i="1"/>
  <c r="R899" i="1"/>
  <c r="R836" i="1"/>
  <c r="R820" i="1"/>
  <c r="R607" i="1"/>
  <c r="R133" i="1"/>
  <c r="R747" i="1"/>
  <c r="R454" i="1"/>
  <c r="R373" i="1"/>
  <c r="R1077" i="1"/>
  <c r="R552" i="1"/>
  <c r="R371" i="1"/>
  <c r="R852" i="1"/>
  <c r="R162" i="1"/>
  <c r="R60" i="1"/>
  <c r="R689" i="1"/>
  <c r="R743" i="1"/>
  <c r="R761" i="1"/>
  <c r="R1028" i="1"/>
  <c r="R401" i="1"/>
  <c r="R98" i="1"/>
  <c r="R237" i="1"/>
  <c r="R513" i="1"/>
  <c r="R1046" i="1"/>
  <c r="R342" i="1"/>
  <c r="R901" i="1"/>
  <c r="R307" i="1"/>
  <c r="R544" i="1"/>
  <c r="R289" i="1"/>
  <c r="R1042" i="1"/>
  <c r="R987" i="1"/>
  <c r="R687" i="1"/>
  <c r="R546" i="1"/>
  <c r="R95" i="1"/>
  <c r="R1031" i="1"/>
  <c r="R613" i="1"/>
  <c r="R851" i="1"/>
  <c r="R445" i="1"/>
  <c r="R222" i="1"/>
  <c r="R448" i="1"/>
  <c r="R588" i="1"/>
  <c r="R760" i="1"/>
  <c r="R122" i="1"/>
  <c r="R266" i="1"/>
  <c r="R913" i="1"/>
  <c r="R72" i="1"/>
  <c r="R209" i="1"/>
  <c r="R346" i="1"/>
  <c r="R871" i="1"/>
  <c r="R1102" i="1"/>
  <c r="R1052" i="1"/>
  <c r="R1054" i="1"/>
  <c r="R1103" i="1"/>
  <c r="R702" i="1"/>
  <c r="R628" i="1"/>
  <c r="R595" i="1"/>
  <c r="R208" i="1"/>
  <c r="R1019" i="1"/>
  <c r="R951" i="1"/>
  <c r="R1060" i="1"/>
  <c r="R673" i="1"/>
  <c r="R983" i="1"/>
  <c r="R920" i="1"/>
  <c r="R979" i="1"/>
  <c r="R657" i="1"/>
  <c r="R558" i="1"/>
  <c r="R1121" i="1"/>
  <c r="R726" i="1"/>
  <c r="R357" i="1"/>
  <c r="R631" i="1"/>
  <c r="R719" i="1"/>
  <c r="R363" i="1"/>
  <c r="R823" i="1"/>
  <c r="R281" i="1"/>
  <c r="R468" i="1"/>
  <c r="R827" i="1"/>
  <c r="R163" i="1"/>
  <c r="R298" i="1"/>
  <c r="R1117" i="1"/>
  <c r="R141" i="1"/>
  <c r="R282" i="1"/>
  <c r="R234" i="1"/>
  <c r="R703" i="1"/>
  <c r="R817" i="1"/>
  <c r="R34" i="1"/>
  <c r="R203" i="1"/>
  <c r="R113" i="1"/>
  <c r="R590" i="1"/>
  <c r="R763" i="1"/>
  <c r="R635" i="1"/>
  <c r="R610" i="1"/>
  <c r="R278" i="1"/>
  <c r="R257" i="1"/>
  <c r="R941" i="1"/>
  <c r="R471" i="1"/>
  <c r="R256" i="1"/>
  <c r="R762" i="1"/>
  <c r="R1043" i="1"/>
  <c r="R849" i="1"/>
  <c r="R935" i="1"/>
  <c r="R501" i="1"/>
  <c r="R1099" i="1"/>
  <c r="R614" i="1"/>
  <c r="R731" i="1"/>
  <c r="R573" i="1"/>
  <c r="R492" i="1"/>
  <c r="R324" i="1"/>
  <c r="R686" i="1"/>
  <c r="R64" i="1"/>
  <c r="R1083" i="1"/>
  <c r="R30" i="1"/>
  <c r="R465" i="1"/>
  <c r="R453" i="1"/>
  <c r="R205" i="1"/>
  <c r="R529" i="1"/>
  <c r="R354" i="1"/>
  <c r="R348" i="1"/>
  <c r="R248" i="1"/>
  <c r="R627" i="1"/>
  <c r="R409" i="1"/>
  <c r="R359" i="1"/>
  <c r="R674" i="1"/>
  <c r="R994" i="1"/>
  <c r="R240" i="1"/>
  <c r="R896" i="1"/>
  <c r="R821" i="1"/>
  <c r="R459" i="1"/>
  <c r="R582" i="1"/>
  <c r="R75" i="1"/>
  <c r="R922" i="1"/>
  <c r="R681" i="1"/>
  <c r="R1115" i="1"/>
  <c r="R161" i="1"/>
  <c r="R1064" i="1"/>
  <c r="R376" i="1"/>
  <c r="R334" i="1"/>
  <c r="R917" i="1"/>
  <c r="R402" i="1"/>
  <c r="R601" i="1"/>
  <c r="R79" i="1"/>
  <c r="R788" i="1"/>
  <c r="R407" i="1"/>
  <c r="R114" i="1"/>
  <c r="R750" i="1"/>
  <c r="R57" i="1"/>
  <c r="R1080" i="1"/>
  <c r="R745" i="1"/>
  <c r="R997" i="1"/>
  <c r="R379" i="1"/>
  <c r="R496" i="1"/>
  <c r="R559" i="1"/>
  <c r="R171" i="1"/>
  <c r="R816" i="1"/>
  <c r="R345" i="1"/>
  <c r="R55" i="1"/>
  <c r="R1092" i="1"/>
  <c r="R617" i="1"/>
  <c r="R567" i="1"/>
  <c r="R20" i="1"/>
  <c r="R539" i="1"/>
  <c r="R879" i="1"/>
  <c r="R818" i="1"/>
  <c r="R350" i="1"/>
  <c r="R458" i="1"/>
  <c r="R105" i="1"/>
  <c r="R796" i="1"/>
  <c r="R911" i="1"/>
  <c r="R90" i="1"/>
  <c r="R1030" i="1"/>
  <c r="R626" i="1"/>
  <c r="R431" i="1"/>
  <c r="R642" i="1"/>
  <c r="R306" i="1"/>
  <c r="R636" i="1"/>
  <c r="R272" i="1"/>
  <c r="R805" i="1"/>
  <c r="R1022" i="1"/>
  <c r="R957" i="1"/>
  <c r="R1027" i="1"/>
  <c r="R321" i="1"/>
  <c r="R419" i="1"/>
  <c r="R1026" i="1"/>
  <c r="R80" i="1"/>
  <c r="R93" i="1"/>
  <c r="R173" i="1"/>
  <c r="R27" i="1"/>
  <c r="R487" i="1"/>
  <c r="R372" i="1"/>
  <c r="R867" i="1"/>
  <c r="R606" i="1"/>
  <c r="R288" i="1"/>
  <c r="R190" i="1"/>
  <c r="R682" i="1"/>
  <c r="R815" i="1"/>
  <c r="R1059" i="1"/>
  <c r="R488" i="1"/>
  <c r="R260" i="1"/>
  <c r="R856" i="1"/>
  <c r="R455" i="1"/>
  <c r="R135" i="1"/>
  <c r="R485" i="1"/>
  <c r="R978" i="1"/>
  <c r="R962" i="1"/>
  <c r="R365" i="1"/>
  <c r="R640" i="1"/>
  <c r="R332" i="1"/>
  <c r="R736" i="1"/>
  <c r="R1081" i="1"/>
  <c r="R175" i="1"/>
  <c r="R880" i="1"/>
  <c r="R37" i="1"/>
  <c r="R749" i="1"/>
  <c r="R886" i="1"/>
  <c r="R926" i="1"/>
  <c r="R40" i="1"/>
  <c r="R787" i="1"/>
  <c r="R1111" i="1"/>
  <c r="R561" i="1"/>
  <c r="R786" i="1"/>
  <c r="R147" i="1"/>
  <c r="R399" i="1"/>
  <c r="R942" i="1"/>
  <c r="R403" i="1"/>
  <c r="R853" i="1"/>
  <c r="R993" i="1"/>
  <c r="R1078" i="1"/>
  <c r="R19" i="1"/>
  <c r="R598" i="1"/>
  <c r="R503" i="1"/>
  <c r="R336" i="1"/>
  <c r="R528" i="1"/>
  <c r="R217" i="1"/>
  <c r="R111" i="1"/>
  <c r="R408" i="1"/>
  <c r="R486" i="1"/>
  <c r="R148" i="1"/>
  <c r="R822" i="1"/>
  <c r="R194" i="1"/>
  <c r="R721" i="1"/>
  <c r="R690" i="1"/>
  <c r="R869" i="1"/>
  <c r="R812" i="1"/>
  <c r="R358" i="1"/>
  <c r="R391" i="1"/>
  <c r="R446" i="1"/>
  <c r="R436" i="1"/>
  <c r="R790" i="1"/>
  <c r="R89" i="1"/>
  <c r="R451" i="1"/>
  <c r="R571" i="1"/>
  <c r="R848" i="1"/>
  <c r="R675" i="1"/>
  <c r="R489" i="1"/>
  <c r="R46" i="1"/>
  <c r="R393" i="1"/>
  <c r="R215" i="1"/>
  <c r="R589" i="1"/>
  <c r="R999" i="1"/>
  <c r="R26" i="1"/>
  <c r="R759" i="1"/>
  <c r="R66" i="1"/>
  <c r="R837" i="1"/>
  <c r="R554" i="1"/>
  <c r="R447" i="1"/>
  <c r="R185" i="1"/>
  <c r="R1057" i="1"/>
  <c r="R577" i="1"/>
  <c r="R725" i="1"/>
  <c r="R969" i="1"/>
  <c r="R311" i="1"/>
  <c r="R491" i="1"/>
  <c r="R545" i="1"/>
  <c r="R382" i="1"/>
  <c r="R782" i="1"/>
  <c r="R52" i="1"/>
  <c r="R961" i="1"/>
  <c r="R1110" i="1"/>
  <c r="R267" i="1"/>
  <c r="R593" i="1"/>
  <c r="R893" i="1"/>
  <c r="R825" i="1"/>
  <c r="R629" i="1"/>
  <c r="R973" i="1"/>
  <c r="R138" i="1"/>
  <c r="R985" i="1"/>
  <c r="R188" i="1"/>
  <c r="R17" i="1"/>
  <c r="R918" i="1"/>
  <c r="R733" i="1"/>
  <c r="R915" i="1"/>
  <c r="R312" i="1"/>
  <c r="R172" i="1"/>
  <c r="R241" i="1"/>
  <c r="R305" i="1"/>
  <c r="R650" i="1"/>
  <c r="R1008" i="1"/>
  <c r="R1058" i="1"/>
  <c r="R524" i="1"/>
  <c r="R251" i="1"/>
  <c r="R100" i="1"/>
  <c r="R830" i="1"/>
  <c r="R662" i="1"/>
  <c r="R1120" i="1"/>
  <c r="R664" i="1"/>
  <c r="R669" i="1"/>
  <c r="R396" i="1"/>
  <c r="R507" i="1"/>
  <c r="R710" i="1"/>
  <c r="R802" i="1"/>
  <c r="R155" i="1"/>
  <c r="R1035" i="1"/>
  <c r="R36" i="1"/>
  <c r="R810" i="1"/>
  <c r="R612" i="1"/>
  <c r="R461" i="1"/>
  <c r="R165" i="1"/>
  <c r="R594" i="1"/>
  <c r="R840" i="1"/>
  <c r="R263" i="1"/>
  <c r="R616" i="1"/>
  <c r="R720" i="1"/>
  <c r="R730" i="1"/>
  <c r="R625" i="1"/>
  <c r="R283" i="1"/>
  <c r="R784" i="1"/>
  <c r="R1106" i="1"/>
  <c r="R297" i="1"/>
  <c r="R323" i="1"/>
  <c r="R433" i="1"/>
  <c r="R1070" i="1"/>
  <c r="R424" i="1"/>
  <c r="R245" i="1"/>
  <c r="R1025" i="1"/>
  <c r="R684" i="1"/>
  <c r="R462" i="1"/>
  <c r="R1104" i="1"/>
  <c r="R54" i="1"/>
  <c r="R182" i="1"/>
  <c r="R343" i="1"/>
  <c r="R437" i="1"/>
  <c r="R50" i="1"/>
  <c r="R202" i="1"/>
  <c r="R794" i="1"/>
  <c r="R695" i="1"/>
  <c r="R390" i="1"/>
  <c r="R806" i="1"/>
  <c r="R877" i="1"/>
  <c r="R1047" i="1"/>
  <c r="R1037" i="1"/>
  <c r="R1056" i="1"/>
  <c r="R207" i="1"/>
  <c r="R738" i="1"/>
  <c r="R443" i="1"/>
  <c r="R1071" i="1"/>
  <c r="R863" i="1"/>
  <c r="R1075" i="1"/>
  <c r="R280" i="1"/>
  <c r="R989" i="1"/>
  <c r="R540" i="1"/>
  <c r="R87" i="1"/>
  <c r="R522" i="1"/>
  <c r="R510" i="1"/>
  <c r="R411" i="1"/>
  <c r="R150" i="1"/>
  <c r="R1045" i="1"/>
  <c r="R1063" i="1"/>
  <c r="R870" i="1"/>
  <c r="R415" i="1"/>
  <c r="R102" i="1"/>
  <c r="R505" i="1"/>
  <c r="R954" i="1"/>
  <c r="R214" i="1"/>
  <c r="R226" i="1"/>
  <c r="R469" i="1"/>
  <c r="R756" i="1"/>
  <c r="R128" i="1"/>
  <c r="R425" i="1"/>
  <c r="R340" i="1"/>
  <c r="R195" i="1"/>
  <c r="R715" i="1"/>
  <c r="R494" i="1"/>
  <c r="R1036" i="1"/>
  <c r="R751" i="1"/>
  <c r="R384" i="1"/>
  <c r="R592" i="1"/>
  <c r="R597" i="1"/>
  <c r="R189" i="1"/>
  <c r="R290" i="1"/>
  <c r="R551" i="1"/>
  <c r="R118" i="1"/>
  <c r="R882" i="1"/>
  <c r="R632" i="1"/>
  <c r="R119" i="1"/>
  <c r="R187" i="1"/>
  <c r="R742" i="1"/>
  <c r="R385" i="1"/>
  <c r="R47" i="1"/>
  <c r="R42" i="1"/>
  <c r="R63" i="1"/>
  <c r="R430" i="1"/>
  <c r="R325" i="1"/>
  <c r="R476" i="1"/>
  <c r="R959" i="1"/>
  <c r="R180" i="1"/>
  <c r="R977" i="1"/>
  <c r="R246" i="1"/>
  <c r="R299" i="1"/>
  <c r="R906" i="1"/>
  <c r="R204" i="1"/>
  <c r="R1088" i="1"/>
  <c r="R947" i="1"/>
  <c r="R201" i="1"/>
  <c r="R874" i="1"/>
  <c r="R575" i="1"/>
  <c r="R177" i="1"/>
  <c r="R304" i="1"/>
  <c r="R811" i="1"/>
  <c r="R531" i="1"/>
  <c r="R51" i="1"/>
  <c r="R253" i="1"/>
  <c r="R916" i="1"/>
  <c r="R904" i="1"/>
  <c r="R151" i="1"/>
  <c r="R982" i="1"/>
  <c r="R778" i="1"/>
  <c r="R1017" i="1"/>
  <c r="R526" i="1"/>
  <c r="R783" i="1"/>
  <c r="R701" i="1"/>
  <c r="R498" i="1"/>
  <c r="R360" i="1"/>
  <c r="R661" i="1"/>
  <c r="R279" i="1"/>
  <c r="R859" i="1"/>
  <c r="R349" i="1"/>
  <c r="R772" i="1"/>
  <c r="R94" i="1"/>
  <c r="R326" i="1"/>
  <c r="R771" i="1"/>
  <c r="R429" i="1"/>
  <c r="R1020" i="1"/>
  <c r="R1015" i="1"/>
  <c r="R400" i="1"/>
  <c r="R88" i="1"/>
  <c r="R533" i="1"/>
  <c r="R757" i="1"/>
  <c r="R653" i="1"/>
  <c r="R898" i="1"/>
  <c r="R168" i="1"/>
  <c r="R789" i="1"/>
  <c r="R924" i="1"/>
  <c r="R781" i="1"/>
  <c r="R683" i="1"/>
  <c r="R25" i="1"/>
  <c r="R910" i="1"/>
  <c r="R808" i="1"/>
  <c r="R389" i="1"/>
  <c r="R73" i="1"/>
  <c r="R259" i="1"/>
  <c r="R48" i="1"/>
  <c r="R534" i="1"/>
  <c r="R252" i="1"/>
  <c r="R569" i="1"/>
  <c r="R1002" i="1"/>
  <c r="R1095" i="1"/>
  <c r="R449" i="1"/>
  <c r="R1011" i="1"/>
  <c r="R1032" i="1"/>
  <c r="R706" i="1"/>
  <c r="R198" i="1"/>
  <c r="R1021" i="1"/>
  <c r="R785" i="1"/>
  <c r="R355" i="1"/>
  <c r="R741" i="1"/>
  <c r="R466" i="1"/>
  <c r="R563" i="1"/>
  <c r="R254" i="1"/>
  <c r="R101" i="1"/>
  <c r="R1013" i="1"/>
  <c r="R426" i="1"/>
  <c r="R902" i="1"/>
  <c r="R86" i="1"/>
  <c r="R621" i="1"/>
  <c r="R895" i="1"/>
  <c r="R504" i="1"/>
  <c r="R475" i="1"/>
  <c r="R1113" i="1"/>
  <c r="R467" i="1"/>
  <c r="R45" i="1"/>
  <c r="R847" i="1"/>
  <c r="R560" i="1"/>
  <c r="R53" i="1"/>
  <c r="R832" i="1"/>
  <c r="R541" i="1"/>
  <c r="R438" i="1"/>
  <c r="R33" i="1"/>
  <c r="R196" i="1"/>
  <c r="R1010" i="1"/>
  <c r="R865" i="1"/>
  <c r="R483" i="1"/>
  <c r="R277" i="1"/>
  <c r="R866" i="1"/>
  <c r="R912" i="1"/>
  <c r="R656" i="1"/>
  <c r="R780" i="1"/>
  <c r="R799" i="1"/>
  <c r="R520" i="1"/>
  <c r="R1118" i="1"/>
  <c r="R798" i="1"/>
  <c r="R602" i="1"/>
  <c r="R716" i="1"/>
  <c r="R233" i="1"/>
  <c r="R1098" i="1"/>
  <c r="R860" i="1"/>
  <c r="R732" i="1"/>
  <c r="R366" i="1"/>
  <c r="R368" i="1"/>
  <c r="R309" i="1"/>
  <c r="R903" i="1"/>
  <c r="R779" i="1"/>
  <c r="R908" i="1"/>
  <c r="R104" i="1"/>
  <c r="R117" i="1"/>
  <c r="R793" i="1"/>
  <c r="R570" i="1"/>
  <c r="R519" i="1"/>
  <c r="R1127" i="1"/>
  <c r="R620" i="1"/>
  <c r="R797" i="1"/>
  <c r="R29" i="1"/>
  <c r="R197" i="1"/>
  <c r="R435" i="1"/>
  <c r="R1074" i="1"/>
  <c r="R1129" i="1"/>
  <c r="R728" i="1"/>
  <c r="R22" i="1"/>
  <c r="R998" i="1"/>
  <c r="R618" i="1"/>
  <c r="R1116" i="1"/>
  <c r="R103" i="1"/>
  <c r="R509" i="1"/>
  <c r="R633" i="1"/>
  <c r="R77" i="1"/>
  <c r="R666" i="1"/>
  <c r="R711" i="1"/>
  <c r="R608" i="1"/>
  <c r="R828" i="1"/>
  <c r="R184" i="1"/>
  <c r="R157" i="1"/>
  <c r="R970" i="1"/>
  <c r="R767" i="1"/>
  <c r="R555" i="1"/>
  <c r="R670" i="1"/>
  <c r="R841" i="1"/>
  <c r="R729" i="1"/>
  <c r="R181" i="1"/>
  <c r="R275" i="1"/>
  <c r="R586" i="1"/>
  <c r="R746" i="1"/>
  <c r="R293" i="1"/>
  <c r="R980" i="1"/>
  <c r="R668" i="1"/>
  <c r="R153" i="1"/>
  <c r="R963" i="1"/>
  <c r="R508" i="1"/>
  <c r="R804" i="1"/>
  <c r="R527" i="1"/>
  <c r="R97" i="1"/>
  <c r="R134" i="1"/>
  <c r="R807" i="1"/>
  <c r="R303" i="1"/>
  <c r="R988" i="1"/>
  <c r="R308" i="1"/>
  <c r="G9" i="1" l="1"/>
  <c r="G10" i="1"/>
  <c r="E1103" i="1"/>
  <c r="E1111" i="1"/>
  <c r="E1049" i="1"/>
  <c r="E1057" i="1"/>
  <c r="E1065" i="1"/>
  <c r="E1073" i="1"/>
  <c r="E1081" i="1"/>
  <c r="E1089" i="1"/>
  <c r="E1097" i="1"/>
  <c r="E1023" i="1"/>
  <c r="E1031" i="1"/>
  <c r="E1039" i="1"/>
  <c r="E353" i="1"/>
  <c r="E361" i="1"/>
  <c r="E369" i="1"/>
  <c r="E377" i="1"/>
  <c r="E385" i="1"/>
  <c r="E393" i="1"/>
  <c r="E401" i="1"/>
  <c r="E409" i="1"/>
  <c r="E417" i="1"/>
  <c r="E425" i="1"/>
  <c r="E433" i="1"/>
  <c r="E441" i="1"/>
  <c r="E449" i="1"/>
  <c r="E457" i="1"/>
  <c r="E465" i="1"/>
  <c r="E473" i="1"/>
  <c r="E481" i="1"/>
  <c r="E489" i="1"/>
  <c r="E497" i="1"/>
  <c r="E505" i="1"/>
  <c r="E513" i="1"/>
  <c r="E521" i="1"/>
  <c r="E529" i="1"/>
  <c r="E537" i="1"/>
  <c r="E545" i="1"/>
  <c r="E553" i="1"/>
  <c r="E561" i="1"/>
  <c r="E569" i="1"/>
  <c r="E577" i="1"/>
  <c r="E585" i="1"/>
  <c r="E593" i="1"/>
  <c r="E601" i="1"/>
  <c r="E609" i="1"/>
  <c r="E617" i="1"/>
  <c r="E625" i="1"/>
  <c r="E633" i="1"/>
  <c r="E641" i="1"/>
  <c r="E649" i="1"/>
  <c r="E657" i="1"/>
  <c r="E665" i="1"/>
  <c r="E673" i="1"/>
  <c r="E681" i="1"/>
  <c r="E689" i="1"/>
  <c r="E697" i="1"/>
  <c r="E705" i="1"/>
  <c r="E713" i="1"/>
  <c r="E721" i="1"/>
  <c r="E729" i="1"/>
  <c r="E737" i="1"/>
  <c r="E745" i="1"/>
  <c r="E753" i="1"/>
  <c r="E761" i="1"/>
  <c r="E769" i="1"/>
  <c r="E777" i="1"/>
  <c r="E785" i="1"/>
  <c r="E793" i="1"/>
  <c r="E801" i="1"/>
  <c r="E809" i="1"/>
  <c r="E817" i="1"/>
  <c r="E825" i="1"/>
  <c r="E833" i="1"/>
  <c r="E841" i="1"/>
  <c r="E849" i="1"/>
  <c r="E857" i="1"/>
  <c r="E865" i="1"/>
  <c r="E873" i="1"/>
  <c r="E881" i="1"/>
  <c r="E889" i="1"/>
  <c r="E897" i="1"/>
  <c r="E905" i="1"/>
  <c r="E913" i="1"/>
  <c r="E921" i="1"/>
  <c r="E929" i="1"/>
  <c r="E1104" i="1"/>
  <c r="E1112" i="1"/>
  <c r="E1050" i="1"/>
  <c r="E1058" i="1"/>
  <c r="E1066" i="1"/>
  <c r="E1074" i="1"/>
  <c r="E1082" i="1"/>
  <c r="E1090" i="1"/>
  <c r="E1105" i="1"/>
  <c r="E1113" i="1"/>
  <c r="E1051" i="1"/>
  <c r="E1059" i="1"/>
  <c r="E1067" i="1"/>
  <c r="E1075" i="1"/>
  <c r="E1083" i="1"/>
  <c r="E1091" i="1"/>
  <c r="E1044" i="1"/>
  <c r="E1025" i="1"/>
  <c r="E1033" i="1"/>
  <c r="E1041" i="1"/>
  <c r="E1106" i="1"/>
  <c r="E1114" i="1"/>
  <c r="E1052" i="1"/>
  <c r="E1060" i="1"/>
  <c r="E1068" i="1"/>
  <c r="E1076" i="1"/>
  <c r="E1084" i="1"/>
  <c r="E1092" i="1"/>
  <c r="E1045" i="1"/>
  <c r="E1026" i="1"/>
  <c r="E1034" i="1"/>
  <c r="E1042" i="1"/>
  <c r="E348" i="1"/>
  <c r="E356" i="1"/>
  <c r="E364" i="1"/>
  <c r="E372" i="1"/>
  <c r="E380" i="1"/>
  <c r="E388" i="1"/>
  <c r="E396" i="1"/>
  <c r="E404" i="1"/>
  <c r="E412" i="1"/>
  <c r="E420" i="1"/>
  <c r="E428" i="1"/>
  <c r="E436" i="1"/>
  <c r="E444" i="1"/>
  <c r="E452" i="1"/>
  <c r="E460" i="1"/>
  <c r="E468" i="1"/>
  <c r="E476" i="1"/>
  <c r="E484" i="1"/>
  <c r="E492" i="1"/>
  <c r="E500" i="1"/>
  <c r="E508" i="1"/>
  <c r="E516" i="1"/>
  <c r="E524" i="1"/>
  <c r="E532" i="1"/>
  <c r="E540" i="1"/>
  <c r="E548" i="1"/>
  <c r="E556" i="1"/>
  <c r="E564" i="1"/>
  <c r="E572" i="1"/>
  <c r="E580" i="1"/>
  <c r="E588" i="1"/>
  <c r="E596" i="1"/>
  <c r="E604" i="1"/>
  <c r="E612" i="1"/>
  <c r="E620" i="1"/>
  <c r="E628" i="1"/>
  <c r="E636" i="1"/>
  <c r="E644" i="1"/>
  <c r="E652" i="1"/>
  <c r="E660" i="1"/>
  <c r="E668" i="1"/>
  <c r="E676" i="1"/>
  <c r="E684" i="1"/>
  <c r="E692" i="1"/>
  <c r="E700" i="1"/>
  <c r="E708" i="1"/>
  <c r="E716" i="1"/>
  <c r="E724" i="1"/>
  <c r="E732" i="1"/>
  <c r="E740" i="1"/>
  <c r="E748" i="1"/>
  <c r="E756" i="1"/>
  <c r="E764" i="1"/>
  <c r="E772" i="1"/>
  <c r="E780" i="1"/>
  <c r="E788" i="1"/>
  <c r="E796" i="1"/>
  <c r="E804" i="1"/>
  <c r="E812" i="1"/>
  <c r="E820" i="1"/>
  <c r="E828" i="1"/>
  <c r="E836" i="1"/>
  <c r="E844" i="1"/>
  <c r="E852" i="1"/>
  <c r="E860" i="1"/>
  <c r="E868" i="1"/>
  <c r="E876" i="1"/>
  <c r="E884" i="1"/>
  <c r="E892" i="1"/>
  <c r="E900" i="1"/>
  <c r="E908" i="1"/>
  <c r="E916" i="1"/>
  <c r="E924" i="1"/>
  <c r="E932" i="1"/>
  <c r="E1101" i="1"/>
  <c r="E1109" i="1"/>
  <c r="E1100" i="1"/>
  <c r="E1055" i="1"/>
  <c r="E1063" i="1"/>
  <c r="E1071" i="1"/>
  <c r="E1079" i="1"/>
  <c r="E1087" i="1"/>
  <c r="E1095" i="1"/>
  <c r="E1021" i="1"/>
  <c r="E1029" i="1"/>
  <c r="E1037" i="1"/>
  <c r="E1102" i="1"/>
  <c r="E1110" i="1"/>
  <c r="E1048" i="1"/>
  <c r="E1056" i="1"/>
  <c r="E1064" i="1"/>
  <c r="E1072" i="1"/>
  <c r="E1080" i="1"/>
  <c r="E1088" i="1"/>
  <c r="E1096" i="1"/>
  <c r="E1022" i="1"/>
  <c r="E1030" i="1"/>
  <c r="E1038" i="1"/>
  <c r="E1061" i="1"/>
  <c r="E1093" i="1"/>
  <c r="E1032" i="1"/>
  <c r="E355" i="1"/>
  <c r="E366" i="1"/>
  <c r="E376" i="1"/>
  <c r="E387" i="1"/>
  <c r="E398" i="1"/>
  <c r="E408" i="1"/>
  <c r="E419" i="1"/>
  <c r="E430" i="1"/>
  <c r="E440" i="1"/>
  <c r="E451" i="1"/>
  <c r="E462" i="1"/>
  <c r="E472" i="1"/>
  <c r="E483" i="1"/>
  <c r="E494" i="1"/>
  <c r="E504" i="1"/>
  <c r="E515" i="1"/>
  <c r="E526" i="1"/>
  <c r="E536" i="1"/>
  <c r="E547" i="1"/>
  <c r="E558" i="1"/>
  <c r="E568" i="1"/>
  <c r="E579" i="1"/>
  <c r="E590" i="1"/>
  <c r="E600" i="1"/>
  <c r="E611" i="1"/>
  <c r="E622" i="1"/>
  <c r="E632" i="1"/>
  <c r="E643" i="1"/>
  <c r="E654" i="1"/>
  <c r="E664" i="1"/>
  <c r="E675" i="1"/>
  <c r="E686" i="1"/>
  <c r="E696" i="1"/>
  <c r="E707" i="1"/>
  <c r="E718" i="1"/>
  <c r="E728" i="1"/>
  <c r="E739" i="1"/>
  <c r="E750" i="1"/>
  <c r="E760" i="1"/>
  <c r="E771" i="1"/>
  <c r="E782" i="1"/>
  <c r="E792" i="1"/>
  <c r="E803" i="1"/>
  <c r="E814" i="1"/>
  <c r="E824" i="1"/>
  <c r="E835" i="1"/>
  <c r="E846" i="1"/>
  <c r="E856" i="1"/>
  <c r="E867" i="1"/>
  <c r="E878" i="1"/>
  <c r="E888" i="1"/>
  <c r="E899" i="1"/>
  <c r="E910" i="1"/>
  <c r="E920" i="1"/>
  <c r="E931" i="1"/>
  <c r="E940" i="1"/>
  <c r="E948" i="1"/>
  <c r="E956" i="1"/>
  <c r="E964" i="1"/>
  <c r="E972" i="1"/>
  <c r="E980" i="1"/>
  <c r="E988" i="1"/>
  <c r="E996" i="1"/>
  <c r="E1004" i="1"/>
  <c r="E1012" i="1"/>
  <c r="E1020" i="1"/>
  <c r="E1077" i="1"/>
  <c r="E350" i="1"/>
  <c r="E371" i="1"/>
  <c r="E392" i="1"/>
  <c r="E414" i="1"/>
  <c r="E435" i="1"/>
  <c r="E456" i="1"/>
  <c r="E478" i="1"/>
  <c r="E499" i="1"/>
  <c r="E520" i="1"/>
  <c r="E531" i="1"/>
  <c r="E552" i="1"/>
  <c r="E574" i="1"/>
  <c r="E595" i="1"/>
  <c r="E627" i="1"/>
  <c r="E648" i="1"/>
  <c r="E670" i="1"/>
  <c r="E691" i="1"/>
  <c r="E712" i="1"/>
  <c r="E734" i="1"/>
  <c r="E755" i="1"/>
  <c r="E776" i="1"/>
  <c r="E798" i="1"/>
  <c r="E808" i="1"/>
  <c r="E830" i="1"/>
  <c r="E1062" i="1"/>
  <c r="E1094" i="1"/>
  <c r="E1035" i="1"/>
  <c r="E357" i="1"/>
  <c r="E367" i="1"/>
  <c r="E378" i="1"/>
  <c r="E389" i="1"/>
  <c r="E399" i="1"/>
  <c r="E410" i="1"/>
  <c r="E421" i="1"/>
  <c r="E431" i="1"/>
  <c r="E442" i="1"/>
  <c r="E453" i="1"/>
  <c r="E463" i="1"/>
  <c r="E474" i="1"/>
  <c r="E485" i="1"/>
  <c r="E495" i="1"/>
  <c r="E506" i="1"/>
  <c r="E517" i="1"/>
  <c r="E527" i="1"/>
  <c r="E538" i="1"/>
  <c r="E549" i="1"/>
  <c r="E559" i="1"/>
  <c r="E570" i="1"/>
  <c r="E581" i="1"/>
  <c r="E591" i="1"/>
  <c r="E602" i="1"/>
  <c r="E613" i="1"/>
  <c r="E623" i="1"/>
  <c r="E634" i="1"/>
  <c r="E645" i="1"/>
  <c r="E655" i="1"/>
  <c r="E666" i="1"/>
  <c r="E677" i="1"/>
  <c r="E687" i="1"/>
  <c r="E698" i="1"/>
  <c r="E709" i="1"/>
  <c r="E719" i="1"/>
  <c r="E730" i="1"/>
  <c r="E741" i="1"/>
  <c r="E751" i="1"/>
  <c r="E762" i="1"/>
  <c r="E773" i="1"/>
  <c r="E783" i="1"/>
  <c r="E794" i="1"/>
  <c r="E805" i="1"/>
  <c r="E815" i="1"/>
  <c r="E826" i="1"/>
  <c r="E837" i="1"/>
  <c r="E847" i="1"/>
  <c r="E858" i="1"/>
  <c r="E869" i="1"/>
  <c r="E879" i="1"/>
  <c r="E890" i="1"/>
  <c r="E901" i="1"/>
  <c r="E911" i="1"/>
  <c r="E922" i="1"/>
  <c r="E933" i="1"/>
  <c r="E941" i="1"/>
  <c r="E949" i="1"/>
  <c r="E957" i="1"/>
  <c r="E965" i="1"/>
  <c r="E973" i="1"/>
  <c r="E981" i="1"/>
  <c r="E989" i="1"/>
  <c r="E997" i="1"/>
  <c r="E1005" i="1"/>
  <c r="E1013" i="1"/>
  <c r="E1098" i="1"/>
  <c r="E1047" i="1"/>
  <c r="E360" i="1"/>
  <c r="E382" i="1"/>
  <c r="E403" i="1"/>
  <c r="E424" i="1"/>
  <c r="E446" i="1"/>
  <c r="E467" i="1"/>
  <c r="E488" i="1"/>
  <c r="E510" i="1"/>
  <c r="E542" i="1"/>
  <c r="E563" i="1"/>
  <c r="E584" i="1"/>
  <c r="E606" i="1"/>
  <c r="E616" i="1"/>
  <c r="E638" i="1"/>
  <c r="E659" i="1"/>
  <c r="E680" i="1"/>
  <c r="E702" i="1"/>
  <c r="E723" i="1"/>
  <c r="E744" i="1"/>
  <c r="E766" i="1"/>
  <c r="E787" i="1"/>
  <c r="E819" i="1"/>
  <c r="E840" i="1"/>
  <c r="E1107" i="1"/>
  <c r="E1069" i="1"/>
  <c r="E1043" i="1"/>
  <c r="E1036" i="1"/>
  <c r="E347" i="1"/>
  <c r="E358" i="1"/>
  <c r="E368" i="1"/>
  <c r="E379" i="1"/>
  <c r="E390" i="1"/>
  <c r="E400" i="1"/>
  <c r="E411" i="1"/>
  <c r="E422" i="1"/>
  <c r="E432" i="1"/>
  <c r="E443" i="1"/>
  <c r="E454" i="1"/>
  <c r="E464" i="1"/>
  <c r="E475" i="1"/>
  <c r="E486" i="1"/>
  <c r="E496" i="1"/>
  <c r="E507" i="1"/>
  <c r="E518" i="1"/>
  <c r="E528" i="1"/>
  <c r="E539" i="1"/>
  <c r="E550" i="1"/>
  <c r="E560" i="1"/>
  <c r="E571" i="1"/>
  <c r="E582" i="1"/>
  <c r="E592" i="1"/>
  <c r="E603" i="1"/>
  <c r="E614" i="1"/>
  <c r="E624" i="1"/>
  <c r="E635" i="1"/>
  <c r="E646" i="1"/>
  <c r="E656" i="1"/>
  <c r="E667" i="1"/>
  <c r="E678" i="1"/>
  <c r="E688" i="1"/>
  <c r="E699" i="1"/>
  <c r="E710" i="1"/>
  <c r="E720" i="1"/>
  <c r="E731" i="1"/>
  <c r="E742" i="1"/>
  <c r="E752" i="1"/>
  <c r="E763" i="1"/>
  <c r="E774" i="1"/>
  <c r="E784" i="1"/>
  <c r="E795" i="1"/>
  <c r="E806" i="1"/>
  <c r="E816" i="1"/>
  <c r="E827" i="1"/>
  <c r="E838" i="1"/>
  <c r="E848" i="1"/>
  <c r="E859" i="1"/>
  <c r="E870" i="1"/>
  <c r="E880" i="1"/>
  <c r="E891" i="1"/>
  <c r="E902" i="1"/>
  <c r="E912" i="1"/>
  <c r="E923" i="1"/>
  <c r="E934" i="1"/>
  <c r="E942" i="1"/>
  <c r="E950" i="1"/>
  <c r="E958" i="1"/>
  <c r="E966" i="1"/>
  <c r="E974" i="1"/>
  <c r="E982" i="1"/>
  <c r="E990" i="1"/>
  <c r="E998" i="1"/>
  <c r="E1006" i="1"/>
  <c r="E1014" i="1"/>
  <c r="E1108" i="1"/>
  <c r="E1070" i="1"/>
  <c r="E1046" i="1"/>
  <c r="E1040" i="1"/>
  <c r="E349" i="1"/>
  <c r="E359" i="1"/>
  <c r="E370" i="1"/>
  <c r="E381" i="1"/>
  <c r="E391" i="1"/>
  <c r="E402" i="1"/>
  <c r="E413" i="1"/>
  <c r="E423" i="1"/>
  <c r="E434" i="1"/>
  <c r="E445" i="1"/>
  <c r="E455" i="1"/>
  <c r="E466" i="1"/>
  <c r="E477" i="1"/>
  <c r="E487" i="1"/>
  <c r="E498" i="1"/>
  <c r="E509" i="1"/>
  <c r="E519" i="1"/>
  <c r="E530" i="1"/>
  <c r="E541" i="1"/>
  <c r="E551" i="1"/>
  <c r="E562" i="1"/>
  <c r="E573" i="1"/>
  <c r="E583" i="1"/>
  <c r="E594" i="1"/>
  <c r="E605" i="1"/>
  <c r="E615" i="1"/>
  <c r="E626" i="1"/>
  <c r="E637" i="1"/>
  <c r="E647" i="1"/>
  <c r="E658" i="1"/>
  <c r="E669" i="1"/>
  <c r="E679" i="1"/>
  <c r="E690" i="1"/>
  <c r="E701" i="1"/>
  <c r="E711" i="1"/>
  <c r="E722" i="1"/>
  <c r="E733" i="1"/>
  <c r="E743" i="1"/>
  <c r="E754" i="1"/>
  <c r="E765" i="1"/>
  <c r="E775" i="1"/>
  <c r="E786" i="1"/>
  <c r="E797" i="1"/>
  <c r="E807" i="1"/>
  <c r="E818" i="1"/>
  <c r="E829" i="1"/>
  <c r="E839" i="1"/>
  <c r="E850" i="1"/>
  <c r="E861" i="1"/>
  <c r="E871" i="1"/>
  <c r="E882" i="1"/>
  <c r="E893" i="1"/>
  <c r="E903" i="1"/>
  <c r="E914" i="1"/>
  <c r="E925" i="1"/>
  <c r="E935" i="1"/>
  <c r="E943" i="1"/>
  <c r="E951" i="1"/>
  <c r="E959" i="1"/>
  <c r="E967" i="1"/>
  <c r="E975" i="1"/>
  <c r="E983" i="1"/>
  <c r="E991" i="1"/>
  <c r="E999" i="1"/>
  <c r="E1007" i="1"/>
  <c r="E1015" i="1"/>
  <c r="E1053" i="1"/>
  <c r="E1085" i="1"/>
  <c r="E1027" i="1"/>
  <c r="E352" i="1"/>
  <c r="E363" i="1"/>
  <c r="E374" i="1"/>
  <c r="E384" i="1"/>
  <c r="E395" i="1"/>
  <c r="E406" i="1"/>
  <c r="E416" i="1"/>
  <c r="E427" i="1"/>
  <c r="E438" i="1"/>
  <c r="E448" i="1"/>
  <c r="E459" i="1"/>
  <c r="E470" i="1"/>
  <c r="E480" i="1"/>
  <c r="E491" i="1"/>
  <c r="E502" i="1"/>
  <c r="E512" i="1"/>
  <c r="E523" i="1"/>
  <c r="E534" i="1"/>
  <c r="E544" i="1"/>
  <c r="E555" i="1"/>
  <c r="E566" i="1"/>
  <c r="E576" i="1"/>
  <c r="E587" i="1"/>
  <c r="E598" i="1"/>
  <c r="E608" i="1"/>
  <c r="E619" i="1"/>
  <c r="E630" i="1"/>
  <c r="E640" i="1"/>
  <c r="E651" i="1"/>
  <c r="E662" i="1"/>
  <c r="E672" i="1"/>
  <c r="E683" i="1"/>
  <c r="E694" i="1"/>
  <c r="E704" i="1"/>
  <c r="E715" i="1"/>
  <c r="E726" i="1"/>
  <c r="E736" i="1"/>
  <c r="E747" i="1"/>
  <c r="E758" i="1"/>
  <c r="E768" i="1"/>
  <c r="E779" i="1"/>
  <c r="E790" i="1"/>
  <c r="E800" i="1"/>
  <c r="E811" i="1"/>
  <c r="E822" i="1"/>
  <c r="E832" i="1"/>
  <c r="E843" i="1"/>
  <c r="E854" i="1"/>
  <c r="E864" i="1"/>
  <c r="E875" i="1"/>
  <c r="E886" i="1"/>
  <c r="E896" i="1"/>
  <c r="E907" i="1"/>
  <c r="E918" i="1"/>
  <c r="E928" i="1"/>
  <c r="E938" i="1"/>
  <c r="E946" i="1"/>
  <c r="E954" i="1"/>
  <c r="E962" i="1"/>
  <c r="E970" i="1"/>
  <c r="E978" i="1"/>
  <c r="E986" i="1"/>
  <c r="E994" i="1"/>
  <c r="E1002" i="1"/>
  <c r="E1010" i="1"/>
  <c r="E1018" i="1"/>
  <c r="E1054" i="1"/>
  <c r="E1086" i="1"/>
  <c r="E1028" i="1"/>
  <c r="E354" i="1"/>
  <c r="E365" i="1"/>
  <c r="E375" i="1"/>
  <c r="E386" i="1"/>
  <c r="E397" i="1"/>
  <c r="E407" i="1"/>
  <c r="E418" i="1"/>
  <c r="E429" i="1"/>
  <c r="E439" i="1"/>
  <c r="E450" i="1"/>
  <c r="E461" i="1"/>
  <c r="E471" i="1"/>
  <c r="E482" i="1"/>
  <c r="E493" i="1"/>
  <c r="E503" i="1"/>
  <c r="E514" i="1"/>
  <c r="E525" i="1"/>
  <c r="E535" i="1"/>
  <c r="E546" i="1"/>
  <c r="E557" i="1"/>
  <c r="E567" i="1"/>
  <c r="E578" i="1"/>
  <c r="E589" i="1"/>
  <c r="E599" i="1"/>
  <c r="E610" i="1"/>
  <c r="E621" i="1"/>
  <c r="E631" i="1"/>
  <c r="E642" i="1"/>
  <c r="E653" i="1"/>
  <c r="E663" i="1"/>
  <c r="E674" i="1"/>
  <c r="E685" i="1"/>
  <c r="E695" i="1"/>
  <c r="E706" i="1"/>
  <c r="E717" i="1"/>
  <c r="E727" i="1"/>
  <c r="E738" i="1"/>
  <c r="E749" i="1"/>
  <c r="E759" i="1"/>
  <c r="E770" i="1"/>
  <c r="E781" i="1"/>
  <c r="E791" i="1"/>
  <c r="E802" i="1"/>
  <c r="E813" i="1"/>
  <c r="E823" i="1"/>
  <c r="E834" i="1"/>
  <c r="E845" i="1"/>
  <c r="E855" i="1"/>
  <c r="E866" i="1"/>
  <c r="E877" i="1"/>
  <c r="E887" i="1"/>
  <c r="E898" i="1"/>
  <c r="E909" i="1"/>
  <c r="E919" i="1"/>
  <c r="E930" i="1"/>
  <c r="E939" i="1"/>
  <c r="E947" i="1"/>
  <c r="E955" i="1"/>
  <c r="E963" i="1"/>
  <c r="E971" i="1"/>
  <c r="E979" i="1"/>
  <c r="E987" i="1"/>
  <c r="E995" i="1"/>
  <c r="E1003" i="1"/>
  <c r="E1011" i="1"/>
  <c r="E1019" i="1"/>
  <c r="E373" i="1"/>
  <c r="E458" i="1"/>
  <c r="E543" i="1"/>
  <c r="E629" i="1"/>
  <c r="E714" i="1"/>
  <c r="E799" i="1"/>
  <c r="E863" i="1"/>
  <c r="E906" i="1"/>
  <c r="E945" i="1"/>
  <c r="E977" i="1"/>
  <c r="E1009" i="1"/>
  <c r="E383" i="1"/>
  <c r="E554" i="1"/>
  <c r="E725" i="1"/>
  <c r="E872" i="1"/>
  <c r="E952" i="1"/>
  <c r="E1016" i="1"/>
  <c r="E362" i="1"/>
  <c r="E469" i="1"/>
  <c r="E639" i="1"/>
  <c r="E810" i="1"/>
  <c r="E915" i="1"/>
  <c r="E984" i="1"/>
  <c r="E394" i="1"/>
  <c r="E479" i="1"/>
  <c r="E565" i="1"/>
  <c r="E650" i="1"/>
  <c r="E735" i="1"/>
  <c r="E821" i="1"/>
  <c r="E874" i="1"/>
  <c r="E917" i="1"/>
  <c r="E953" i="1"/>
  <c r="E985" i="1"/>
  <c r="E1017" i="1"/>
  <c r="E926" i="1"/>
  <c r="E960" i="1"/>
  <c r="E992" i="1"/>
  <c r="E415" i="1"/>
  <c r="E501" i="1"/>
  <c r="E586" i="1"/>
  <c r="E671" i="1"/>
  <c r="E757" i="1"/>
  <c r="E842" i="1"/>
  <c r="E885" i="1"/>
  <c r="E927" i="1"/>
  <c r="E961" i="1"/>
  <c r="E993" i="1"/>
  <c r="E1099" i="1"/>
  <c r="E426" i="1"/>
  <c r="E511" i="1"/>
  <c r="E597" i="1"/>
  <c r="E682" i="1"/>
  <c r="E767" i="1"/>
  <c r="E851" i="1"/>
  <c r="E894" i="1"/>
  <c r="E936" i="1"/>
  <c r="E968" i="1"/>
  <c r="E1000" i="1"/>
  <c r="E1024" i="1"/>
  <c r="E447" i="1"/>
  <c r="E618" i="1"/>
  <c r="E862" i="1"/>
  <c r="E944" i="1"/>
  <c r="E976" i="1"/>
  <c r="E405" i="1"/>
  <c r="E490" i="1"/>
  <c r="E575" i="1"/>
  <c r="E661" i="1"/>
  <c r="E746" i="1"/>
  <c r="E831" i="1"/>
  <c r="E883" i="1"/>
  <c r="E1078" i="1"/>
  <c r="E351" i="1"/>
  <c r="E437" i="1"/>
  <c r="E522" i="1"/>
  <c r="E607" i="1"/>
  <c r="E693" i="1"/>
  <c r="E778" i="1"/>
  <c r="E853" i="1"/>
  <c r="E895" i="1"/>
  <c r="E937" i="1"/>
  <c r="E969" i="1"/>
  <c r="E1001" i="1"/>
  <c r="E533" i="1"/>
  <c r="E703" i="1"/>
  <c r="E789" i="1"/>
  <c r="E904" i="1"/>
  <c r="E1008" i="1"/>
  <c r="E278" i="1"/>
  <c r="E326" i="1"/>
  <c r="E111" i="1"/>
  <c r="E195" i="1"/>
  <c r="E50" i="1"/>
  <c r="E188" i="1"/>
  <c r="E241" i="1"/>
  <c r="E340" i="1"/>
  <c r="E65" i="1"/>
  <c r="E200" i="1"/>
  <c r="E329" i="1"/>
  <c r="E273" i="1"/>
  <c r="E221" i="1"/>
  <c r="E94" i="1"/>
  <c r="E258" i="1"/>
  <c r="E166" i="1"/>
  <c r="E156" i="1"/>
  <c r="E161" i="1"/>
  <c r="E276" i="1"/>
  <c r="E295" i="1"/>
  <c r="E261" i="1"/>
  <c r="E150" i="1"/>
  <c r="E277" i="1"/>
  <c r="E336" i="1"/>
  <c r="E142" i="1"/>
  <c r="E90" i="1"/>
  <c r="E257" i="1"/>
  <c r="E81" i="1"/>
  <c r="E177" i="1"/>
  <c r="E141" i="1"/>
  <c r="E197" i="1"/>
  <c r="E247" i="1"/>
  <c r="E248" i="1"/>
  <c r="E321" i="1"/>
  <c r="E315" i="1"/>
  <c r="E190" i="1"/>
  <c r="E227" i="1"/>
  <c r="E49" i="1"/>
  <c r="E62" i="1"/>
  <c r="E108" i="1"/>
  <c r="E284" i="1"/>
  <c r="E310" i="1"/>
  <c r="E26" i="1"/>
  <c r="E80" i="1"/>
  <c r="E19" i="1"/>
  <c r="E137" i="1"/>
  <c r="E225" i="1"/>
  <c r="E259" i="1"/>
  <c r="E209" i="1"/>
  <c r="E322" i="1"/>
  <c r="E20" i="1"/>
  <c r="E59" i="1"/>
  <c r="E32" i="1"/>
  <c r="E219" i="1"/>
  <c r="E95" i="1"/>
  <c r="E82" i="1"/>
  <c r="E249" i="1"/>
  <c r="E162" i="1"/>
  <c r="E24" i="1"/>
  <c r="E192" i="1"/>
  <c r="E327" i="1"/>
  <c r="E42" i="1"/>
  <c r="E308" i="1"/>
  <c r="E242" i="1"/>
  <c r="E154" i="1"/>
  <c r="E343" i="1"/>
  <c r="E196" i="1"/>
  <c r="E168" i="1"/>
  <c r="E55" i="1"/>
  <c r="E139" i="1"/>
  <c r="E233" i="1"/>
  <c r="E263" i="1"/>
  <c r="E178" i="1"/>
  <c r="E171" i="1"/>
  <c r="E138" i="1"/>
  <c r="E44" i="1"/>
  <c r="E106" i="1"/>
  <c r="E124" i="1"/>
  <c r="E163" i="1"/>
  <c r="E99" i="1"/>
  <c r="E117" i="1"/>
  <c r="E293" i="1"/>
  <c r="E187" i="1"/>
  <c r="E302" i="1"/>
  <c r="E83" i="1"/>
  <c r="E122" i="1"/>
  <c r="E64" i="1"/>
  <c r="E160" i="1"/>
  <c r="E175" i="1"/>
  <c r="E281" i="1"/>
  <c r="E86" i="1"/>
  <c r="E53" i="1"/>
  <c r="E312" i="1"/>
  <c r="E287" i="1"/>
  <c r="E237" i="1"/>
  <c r="E71" i="1"/>
  <c r="E323" i="1"/>
  <c r="E39" i="1"/>
  <c r="E148" i="1"/>
  <c r="E208" i="1"/>
  <c r="E35" i="1"/>
  <c r="E34" i="1"/>
  <c r="E199" i="1"/>
  <c r="E18" i="1"/>
  <c r="E48" i="1"/>
  <c r="E67" i="1"/>
  <c r="E152" i="1"/>
  <c r="E203" i="1"/>
  <c r="E104" i="1"/>
  <c r="E269" i="1"/>
  <c r="E238" i="1"/>
  <c r="E23" i="1"/>
  <c r="E110" i="1"/>
  <c r="E38" i="1"/>
  <c r="E245" i="1"/>
  <c r="E58" i="1"/>
  <c r="E51" i="1"/>
  <c r="E244" i="1"/>
  <c r="E116" i="1"/>
  <c r="E205" i="1"/>
  <c r="E202" i="1"/>
  <c r="E155" i="1"/>
  <c r="E218" i="1"/>
  <c r="E230" i="1"/>
  <c r="E96" i="1"/>
  <c r="E33" i="1"/>
  <c r="E123" i="1"/>
  <c r="E121" i="1"/>
  <c r="E143" i="1"/>
  <c r="E68" i="1"/>
  <c r="E316" i="1"/>
  <c r="E100" i="1"/>
  <c r="E134" i="1"/>
  <c r="E339" i="1"/>
  <c r="E267" i="1"/>
  <c r="E70" i="1"/>
  <c r="E126" i="1"/>
  <c r="E31" i="1"/>
  <c r="E189" i="1"/>
  <c r="E164" i="1"/>
  <c r="E207" i="1"/>
  <c r="E264" i="1"/>
  <c r="E17" i="1"/>
  <c r="E198" i="1"/>
  <c r="E46" i="1"/>
  <c r="E333" i="1"/>
  <c r="E320" i="1"/>
  <c r="E252" i="1"/>
  <c r="E47" i="1"/>
  <c r="E332" i="1"/>
  <c r="E115" i="1"/>
  <c r="E309" i="1"/>
  <c r="E318" i="1"/>
  <c r="E313" i="1"/>
  <c r="E185" i="1"/>
  <c r="E304" i="1"/>
  <c r="E145" i="1"/>
  <c r="E74" i="1"/>
  <c r="E345" i="1"/>
  <c r="E158" i="1"/>
  <c r="E210" i="1"/>
  <c r="E72" i="1"/>
  <c r="E174" i="1"/>
  <c r="E129" i="1"/>
  <c r="E305" i="1"/>
  <c r="E153" i="1"/>
  <c r="E266" i="1"/>
  <c r="E181" i="1"/>
  <c r="E344" i="1"/>
  <c r="E73" i="1"/>
  <c r="E290" i="1"/>
  <c r="E132" i="1"/>
  <c r="E172" i="1"/>
  <c r="E157" i="1"/>
  <c r="E226" i="1"/>
  <c r="E256" i="1"/>
  <c r="E303" i="1"/>
  <c r="E151" i="1"/>
  <c r="E140" i="1"/>
  <c r="E280" i="1"/>
  <c r="E15" i="1"/>
  <c r="E133" i="1"/>
  <c r="E268" i="1"/>
  <c r="E300" i="1"/>
  <c r="E167" i="1"/>
  <c r="E169" i="1"/>
  <c r="E107" i="1"/>
  <c r="E319" i="1"/>
  <c r="E92" i="1"/>
  <c r="E274" i="1"/>
  <c r="E216" i="1"/>
  <c r="E89" i="1"/>
  <c r="E250" i="1"/>
  <c r="E211" i="1"/>
  <c r="E282" i="1"/>
  <c r="E27" i="1"/>
  <c r="E30" i="1"/>
  <c r="E144" i="1"/>
  <c r="E234" i="1"/>
  <c r="E328" i="1"/>
  <c r="E125" i="1"/>
  <c r="E335" i="1"/>
  <c r="E170" i="1"/>
  <c r="E85" i="1"/>
  <c r="R14" i="1"/>
  <c r="E54" i="1"/>
  <c r="E136" i="1"/>
  <c r="E131" i="1"/>
  <c r="E180" i="1"/>
  <c r="E285" i="1"/>
  <c r="E235" i="1"/>
  <c r="E229" i="1"/>
  <c r="E193" i="1"/>
  <c r="E307" i="1"/>
  <c r="E223" i="1"/>
  <c r="E231" i="1"/>
  <c r="E206" i="1"/>
  <c r="E262" i="1"/>
  <c r="E270" i="1"/>
  <c r="E251" i="1"/>
  <c r="E184" i="1"/>
  <c r="E296" i="1"/>
  <c r="E291" i="1"/>
  <c r="E183" i="1"/>
  <c r="E13" i="1"/>
  <c r="E232" i="1"/>
  <c r="E25" i="1"/>
  <c r="E66" i="1"/>
  <c r="E213" i="1"/>
  <c r="E275" i="1"/>
  <c r="E146" i="1"/>
  <c r="E334" i="1"/>
  <c r="E341" i="1"/>
  <c r="E239" i="1"/>
  <c r="E109" i="1"/>
  <c r="E43" i="1"/>
  <c r="E243" i="1"/>
  <c r="E103" i="1"/>
  <c r="E84" i="1"/>
  <c r="E214" i="1"/>
  <c r="E298" i="1"/>
  <c r="E28" i="1"/>
  <c r="E204" i="1"/>
  <c r="E182" i="1"/>
  <c r="E265" i="1"/>
  <c r="E91" i="1"/>
  <c r="E217" i="1"/>
  <c r="E56" i="1"/>
  <c r="E301" i="1"/>
  <c r="E176" i="1"/>
  <c r="E21" i="1"/>
  <c r="E314" i="1"/>
  <c r="E186" i="1"/>
  <c r="E254" i="1"/>
  <c r="E41" i="1"/>
  <c r="E22" i="1"/>
  <c r="E97" i="1"/>
  <c r="E114" i="1"/>
  <c r="E240" i="1"/>
  <c r="E337" i="1"/>
  <c r="E130" i="1"/>
  <c r="E279" i="1"/>
  <c r="E93" i="1"/>
  <c r="E75" i="1"/>
  <c r="E118" i="1"/>
  <c r="E105" i="1"/>
  <c r="E120" i="1"/>
  <c r="E294" i="1"/>
  <c r="E224" i="1"/>
  <c r="E299" i="1"/>
  <c r="E12" i="1"/>
  <c r="E147" i="1"/>
  <c r="E78" i="1"/>
  <c r="E87" i="1"/>
  <c r="E45" i="1"/>
  <c r="E289" i="1"/>
  <c r="E292" i="1"/>
  <c r="E283" i="1"/>
  <c r="E228" i="1"/>
  <c r="E112" i="1"/>
  <c r="E77" i="1"/>
  <c r="E119" i="1"/>
  <c r="E236" i="1"/>
  <c r="E311" i="1"/>
  <c r="E14" i="1"/>
  <c r="E40" i="1"/>
  <c r="E98" i="1"/>
  <c r="E220" i="1"/>
  <c r="E338" i="1"/>
  <c r="E325" i="1"/>
  <c r="E306" i="1"/>
  <c r="E324" i="1"/>
  <c r="E260" i="1"/>
  <c r="E61" i="1"/>
  <c r="E149" i="1"/>
  <c r="E36" i="1"/>
  <c r="E128" i="1"/>
  <c r="E317" i="1"/>
  <c r="E191" i="1"/>
  <c r="E246" i="1"/>
  <c r="E113" i="1"/>
  <c r="E253" i="1"/>
  <c r="E286" i="1"/>
  <c r="E69" i="1"/>
  <c r="E52" i="1"/>
  <c r="E194" i="1"/>
  <c r="E76" i="1"/>
  <c r="E331" i="1"/>
  <c r="E201" i="1"/>
  <c r="E102" i="1"/>
  <c r="E101" i="1"/>
  <c r="E271" i="1"/>
  <c r="E16" i="1"/>
  <c r="E222" i="1"/>
  <c r="E57" i="1"/>
  <c r="E127" i="1"/>
  <c r="E29" i="1"/>
  <c r="E60" i="1"/>
  <c r="E79" i="1"/>
  <c r="E63" i="1"/>
  <c r="E342" i="1"/>
  <c r="E179" i="1"/>
  <c r="E297" i="1"/>
  <c r="E88" i="1"/>
  <c r="E330" i="1"/>
  <c r="E346" i="1"/>
  <c r="E272" i="1"/>
  <c r="E255" i="1"/>
  <c r="E288" i="1"/>
  <c r="E212" i="1"/>
  <c r="E37" i="1"/>
  <c r="E173" i="1"/>
  <c r="E159" i="1"/>
  <c r="E215" i="1"/>
  <c r="E165" i="1"/>
  <c r="E135" i="1"/>
  <c r="J142" i="6" l="1"/>
  <c r="J125" i="6"/>
  <c r="J75" i="13" l="1"/>
  <c r="J74" i="13"/>
  <c r="J73" i="13"/>
  <c r="J72" i="13"/>
  <c r="J71" i="13"/>
  <c r="J70" i="13"/>
  <c r="J69" i="13"/>
  <c r="J68" i="13"/>
  <c r="J67" i="13"/>
  <c r="J66" i="13"/>
  <c r="J65" i="13"/>
  <c r="J64" i="13"/>
  <c r="J63" i="13"/>
  <c r="J62" i="13"/>
  <c r="I74" i="4" l="1"/>
  <c r="I73" i="4"/>
  <c r="I72" i="4"/>
  <c r="I71" i="4"/>
  <c r="I70" i="4"/>
  <c r="I69" i="4"/>
  <c r="I68" i="4"/>
  <c r="I67" i="4"/>
  <c r="I66" i="4"/>
  <c r="I65" i="4"/>
  <c r="I64" i="4"/>
  <c r="I63" i="4"/>
  <c r="I62" i="4"/>
  <c r="I61" i="4"/>
  <c r="I57" i="4"/>
  <c r="I75" i="4" l="1"/>
  <c r="I60" i="4"/>
  <c r="I59" i="4"/>
  <c r="I58" i="4"/>
  <c r="I56" i="4"/>
  <c r="A54" i="4"/>
  <c r="A100" i="13"/>
  <c r="A101" i="13" s="1"/>
  <c r="A102" i="13" s="1"/>
  <c r="A103" i="13" s="1"/>
  <c r="A104" i="13" s="1"/>
  <c r="A105" i="13" s="1"/>
  <c r="A106" i="13" s="1"/>
  <c r="A107" i="13" s="1"/>
  <c r="A108" i="13" s="1"/>
  <c r="O143" i="13"/>
  <c r="O136" i="13"/>
  <c r="O125" i="13"/>
  <c r="O118" i="13"/>
  <c r="A58" i="13"/>
  <c r="O53" i="13"/>
  <c r="F53" i="13"/>
  <c r="O37" i="13"/>
  <c r="F37" i="13"/>
  <c r="O21" i="13"/>
  <c r="F21" i="13"/>
  <c r="J80" i="13"/>
  <c r="J79" i="13"/>
  <c r="J78" i="13"/>
  <c r="J77" i="13"/>
  <c r="J76" i="13"/>
  <c r="J61" i="13"/>
  <c r="J60" i="13"/>
  <c r="A3" i="7"/>
  <c r="AA86" i="7"/>
  <c r="AA87" i="7" s="1"/>
  <c r="AA88" i="7" s="1"/>
  <c r="AA89" i="7" s="1"/>
  <c r="AA90" i="7" s="1"/>
  <c r="AA91" i="7" s="1"/>
  <c r="AA92" i="7" s="1"/>
  <c r="AA93" i="7" s="1"/>
  <c r="AA94" i="7" s="1"/>
  <c r="AA95" i="7" s="1"/>
  <c r="AA96" i="7" s="1"/>
  <c r="AA97" i="7" s="1"/>
  <c r="AA98" i="7" s="1"/>
  <c r="AA99" i="7" s="1"/>
  <c r="AA100" i="7" s="1"/>
  <c r="AA101" i="7" s="1"/>
  <c r="AA102" i="7" s="1"/>
  <c r="AA103" i="7" s="1"/>
  <c r="AA104" i="7" s="1"/>
  <c r="AA66" i="7"/>
  <c r="AA67" i="7" s="1"/>
  <c r="AA68" i="7" s="1"/>
  <c r="AA69" i="7" s="1"/>
  <c r="AA70" i="7" s="1"/>
  <c r="AA71" i="7" s="1"/>
  <c r="AA72" i="7" s="1"/>
  <c r="AA73" i="7" s="1"/>
  <c r="AA74" i="7" s="1"/>
  <c r="AA75" i="7" s="1"/>
  <c r="AA76" i="7" s="1"/>
  <c r="AA77" i="7" s="1"/>
  <c r="AA78" i="7" s="1"/>
  <c r="AA79" i="7" s="1"/>
  <c r="AA80" i="7" s="1"/>
  <c r="AA81" i="7" s="1"/>
  <c r="AA82" i="7" s="1"/>
  <c r="AA83" i="7" s="1"/>
  <c r="AA84" i="7" s="1"/>
  <c r="AA46" i="7"/>
  <c r="AA47" i="7" s="1"/>
  <c r="AA48" i="7" s="1"/>
  <c r="AA49" i="7" s="1"/>
  <c r="AA50" i="7" s="1"/>
  <c r="AA51" i="7" s="1"/>
  <c r="AA52" i="7" s="1"/>
  <c r="AA53" i="7" s="1"/>
  <c r="AA54" i="7" s="1"/>
  <c r="AA55" i="7" s="1"/>
  <c r="AA56" i="7" s="1"/>
  <c r="AA57" i="7" s="1"/>
  <c r="AA58" i="7" s="1"/>
  <c r="AA59" i="7" s="1"/>
  <c r="AA60" i="7" s="1"/>
  <c r="AA61" i="7" s="1"/>
  <c r="AA62" i="7" s="1"/>
  <c r="AA63" i="7" s="1"/>
  <c r="AA64" i="7" s="1"/>
  <c r="AA26" i="7"/>
  <c r="AA27" i="7" s="1"/>
  <c r="AA28" i="7" s="1"/>
  <c r="AA29" i="7" s="1"/>
  <c r="AA30" i="7" s="1"/>
  <c r="AA31" i="7" s="1"/>
  <c r="AA32" i="7" s="1"/>
  <c r="AA33" i="7" s="1"/>
  <c r="AA34" i="7" s="1"/>
  <c r="AA35" i="7" s="1"/>
  <c r="AA36" i="7" s="1"/>
  <c r="AA37" i="7" s="1"/>
  <c r="AA38" i="7" s="1"/>
  <c r="AA39" i="7" s="1"/>
  <c r="AA40" i="7" s="1"/>
  <c r="AA41" i="7" s="1"/>
  <c r="AA42" i="7" s="1"/>
  <c r="AA43" i="7" s="1"/>
  <c r="AA44" i="7" s="1"/>
  <c r="AA6" i="7"/>
  <c r="AA7" i="7" s="1"/>
  <c r="AA8" i="7" s="1"/>
  <c r="AA9" i="7" s="1"/>
  <c r="AA10" i="7" s="1"/>
  <c r="AA11" i="7" s="1"/>
  <c r="AA12" i="7" s="1"/>
  <c r="AA13" i="7" s="1"/>
  <c r="AA14" i="7" s="1"/>
  <c r="AA15" i="7" s="1"/>
  <c r="AA16" i="7" s="1"/>
  <c r="AA17" i="7" s="1"/>
  <c r="AA18" i="7" s="1"/>
  <c r="AA19" i="7" s="1"/>
  <c r="AA20" i="7" s="1"/>
  <c r="AA21" i="7" s="1"/>
  <c r="AA22" i="7" s="1"/>
  <c r="AA23" i="7" s="1"/>
  <c r="AA24" i="7" s="1"/>
  <c r="Z6" i="7"/>
  <c r="Z7" i="7" s="1"/>
  <c r="Z8" i="7" s="1"/>
  <c r="Z9" i="7" s="1"/>
  <c r="Z10" i="7" s="1"/>
  <c r="Z11" i="7" s="1"/>
  <c r="Z12" i="7" s="1"/>
  <c r="Z13" i="7" s="1"/>
  <c r="Z14" i="7" s="1"/>
  <c r="Z15" i="7" s="1"/>
  <c r="Z16" i="7" s="1"/>
  <c r="Z17" i="7" s="1"/>
  <c r="Z18" i="7" s="1"/>
  <c r="Z19" i="7" s="1"/>
  <c r="Z20" i="7" s="1"/>
  <c r="Z21" i="7" s="1"/>
  <c r="Z22" i="7" s="1"/>
  <c r="Z23" i="7" s="1"/>
  <c r="Z24" i="7" s="1"/>
  <c r="Z25" i="7" s="1"/>
  <c r="Z26" i="7" s="1"/>
  <c r="Z27" i="7" s="1"/>
  <c r="Z28" i="7" s="1"/>
  <c r="Z29" i="7" s="1"/>
  <c r="Z30" i="7" s="1"/>
  <c r="Z31" i="7" s="1"/>
  <c r="Z32" i="7" s="1"/>
  <c r="Z33" i="7" s="1"/>
  <c r="Z34" i="7" s="1"/>
  <c r="Z35" i="7" s="1"/>
  <c r="Z36" i="7" s="1"/>
  <c r="Z37" i="7" s="1"/>
  <c r="Z38" i="7" s="1"/>
  <c r="Z39" i="7" s="1"/>
  <c r="Z40" i="7" s="1"/>
  <c r="Z41" i="7" s="1"/>
  <c r="Z42" i="7" s="1"/>
  <c r="Z43" i="7" s="1"/>
  <c r="Z44" i="7" s="1"/>
  <c r="Z45" i="7" s="1"/>
  <c r="Z46" i="7" s="1"/>
  <c r="Z47" i="7" s="1"/>
  <c r="Z48" i="7" s="1"/>
  <c r="Z49" i="7" s="1"/>
  <c r="Z50" i="7" s="1"/>
  <c r="Z51" i="7" s="1"/>
  <c r="Z52" i="7" s="1"/>
  <c r="Z53" i="7" s="1"/>
  <c r="Z54" i="7" s="1"/>
  <c r="Z55" i="7" s="1"/>
  <c r="Z56" i="7" s="1"/>
  <c r="Z57" i="7" s="1"/>
  <c r="Z58" i="7" s="1"/>
  <c r="Z59" i="7" s="1"/>
  <c r="Z60" i="7" s="1"/>
  <c r="Z61" i="7" s="1"/>
  <c r="Z62" i="7" s="1"/>
  <c r="Z63" i="7" s="1"/>
  <c r="Z64" i="7" s="1"/>
  <c r="Z65" i="7" s="1"/>
  <c r="Z66" i="7" s="1"/>
  <c r="Z67" i="7" s="1"/>
  <c r="Z68" i="7" s="1"/>
  <c r="Z69" i="7" s="1"/>
  <c r="Z70" i="7" s="1"/>
  <c r="Z71" i="7" s="1"/>
  <c r="Z72" i="7" s="1"/>
  <c r="Z73" i="7" s="1"/>
  <c r="Z74" i="7" s="1"/>
  <c r="Z75" i="7" s="1"/>
  <c r="Z76" i="7" s="1"/>
  <c r="Z77" i="7" s="1"/>
  <c r="Z78" i="7" s="1"/>
  <c r="Z79" i="7" s="1"/>
  <c r="Z80" i="7" s="1"/>
  <c r="Z81" i="7" s="1"/>
  <c r="Z82" i="7" s="1"/>
  <c r="Z83" i="7" s="1"/>
  <c r="Z84" i="7" s="1"/>
  <c r="Z85" i="7" s="1"/>
  <c r="Z86" i="7" s="1"/>
  <c r="Z87" i="7" s="1"/>
  <c r="Z88" i="7" s="1"/>
  <c r="Z89" i="7" s="1"/>
  <c r="Z90" i="7" s="1"/>
  <c r="Z91" i="7" s="1"/>
  <c r="Z92" i="7" s="1"/>
  <c r="Z93" i="7" s="1"/>
  <c r="Z94" i="7" s="1"/>
  <c r="Z95" i="7" s="1"/>
  <c r="Z96" i="7" s="1"/>
  <c r="Z97" i="7" s="1"/>
  <c r="Z98" i="7" s="1"/>
  <c r="Z99" i="7" s="1"/>
  <c r="Z100" i="7" s="1"/>
  <c r="Z101" i="7" s="1"/>
  <c r="Z102" i="7" s="1"/>
  <c r="Z103" i="7" s="1"/>
  <c r="Z104" i="7" s="1"/>
  <c r="A4" i="7"/>
  <c r="B5" i="7" s="1"/>
  <c r="A125" i="6"/>
  <c r="A36" i="4"/>
  <c r="A37" i="4" s="1"/>
  <c r="A38" i="4" s="1"/>
  <c r="A39" i="4" s="1"/>
  <c r="A40" i="4" s="1"/>
  <c r="A41" i="4" s="1"/>
  <c r="A42" i="4" s="1"/>
  <c r="A43" i="4" s="1"/>
  <c r="A44" i="4" s="1"/>
  <c r="A45" i="4" s="1"/>
  <c r="A46" i="4" s="1"/>
  <c r="A47" i="4" s="1"/>
  <c r="A48" i="4" s="1"/>
  <c r="A49" i="4" s="1"/>
  <c r="I49" i="4"/>
  <c r="I48" i="4"/>
  <c r="I47" i="4"/>
  <c r="I46" i="4"/>
  <c r="I45" i="4"/>
  <c r="I44" i="4"/>
  <c r="I43" i="4"/>
  <c r="I42" i="4"/>
  <c r="I41" i="4"/>
  <c r="I40" i="4"/>
  <c r="I39" i="4"/>
  <c r="I38" i="4"/>
  <c r="I37" i="4"/>
  <c r="I36" i="4"/>
  <c r="C77" i="3"/>
  <c r="S4" i="10"/>
  <c r="R4" i="10"/>
  <c r="J85" i="6"/>
  <c r="L98" i="6" s="1"/>
  <c r="A85" i="6"/>
  <c r="C98" i="6" s="1"/>
  <c r="A8" i="4"/>
  <c r="B48" i="3"/>
  <c r="B50" i="3"/>
  <c r="B49" i="3"/>
  <c r="B47" i="3"/>
  <c r="B38" i="3"/>
  <c r="B36" i="3"/>
  <c r="A83" i="3"/>
  <c r="H38" i="3"/>
  <c r="G4" i="11"/>
  <c r="L4" i="11" s="1"/>
  <c r="Q4" i="11" s="1"/>
  <c r="V4" i="11" s="1"/>
  <c r="B22" i="11"/>
  <c r="G22" i="11" s="1"/>
  <c r="L22" i="11" s="1"/>
  <c r="Q22" i="11" s="1"/>
  <c r="V22" i="11" s="1"/>
  <c r="AA22" i="11" s="1"/>
  <c r="A148" i="6"/>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T11" i="1"/>
  <c r="G11" i="1"/>
  <c r="B11" i="1"/>
  <c r="R5" i="10"/>
  <c r="S5" i="10"/>
  <c r="O15" i="6"/>
  <c r="O38" i="6"/>
  <c r="O45" i="6"/>
  <c r="O64" i="6"/>
  <c r="O77" i="6"/>
  <c r="C117" i="6"/>
  <c r="J104" i="6"/>
  <c r="L117" i="6" s="1"/>
  <c r="O10" i="5"/>
  <c r="O15" i="5"/>
  <c r="O23" i="5"/>
  <c r="O27" i="5"/>
  <c r="O31" i="5"/>
  <c r="O35" i="5"/>
  <c r="O39" i="5"/>
  <c r="D58" i="5"/>
  <c r="O64" i="5"/>
  <c r="O70" i="5"/>
  <c r="O76" i="5"/>
  <c r="O83" i="5"/>
  <c r="O86" i="5"/>
  <c r="O91" i="5"/>
  <c r="O96" i="5"/>
  <c r="O101" i="5"/>
  <c r="O110" i="5"/>
  <c r="O114" i="5"/>
  <c r="O118" i="5"/>
  <c r="O122" i="5"/>
  <c r="O126" i="5"/>
  <c r="O135" i="5"/>
  <c r="O141" i="5"/>
  <c r="O147" i="5"/>
  <c r="O153" i="5"/>
  <c r="O159" i="5"/>
  <c r="O174" i="5"/>
  <c r="O181" i="5"/>
  <c r="O192" i="5"/>
  <c r="O199" i="5"/>
  <c r="I10" i="4"/>
  <c r="K10" i="4"/>
  <c r="I11" i="4"/>
  <c r="K11" i="4"/>
  <c r="K12" i="4"/>
  <c r="I14" i="4"/>
  <c r="K14" i="4"/>
  <c r="I15" i="4"/>
  <c r="K15" i="4"/>
  <c r="A19" i="4"/>
  <c r="I21" i="4"/>
  <c r="I22" i="4"/>
  <c r="I23" i="4"/>
  <c r="I25" i="4"/>
  <c r="I26" i="4"/>
  <c r="I27" i="4"/>
  <c r="I28" i="4"/>
  <c r="I35" i="4"/>
  <c r="K35" i="4"/>
  <c r="K36" i="4"/>
  <c r="K37" i="4"/>
  <c r="K38" i="4"/>
  <c r="K39" i="4"/>
  <c r="K40" i="4"/>
  <c r="K41" i="4"/>
  <c r="K42" i="4"/>
  <c r="K43" i="4"/>
  <c r="K44" i="4"/>
  <c r="K45" i="4"/>
  <c r="K46" i="4"/>
  <c r="K47" i="4"/>
  <c r="K48" i="4"/>
  <c r="K49" i="4"/>
  <c r="I32" i="4"/>
  <c r="C5" i="3"/>
  <c r="B8" i="3"/>
  <c r="C16" i="3" s="1"/>
  <c r="A18" i="3"/>
  <c r="B35" i="3"/>
  <c r="B46" i="3"/>
  <c r="L51" i="3" s="1"/>
  <c r="B60" i="3"/>
  <c r="B61" i="3" s="1"/>
  <c r="B62" i="3" s="1"/>
  <c r="B63" i="3" s="1"/>
  <c r="B64" i="3" s="1"/>
  <c r="B65" i="3" s="1"/>
  <c r="B66" i="3" s="1"/>
  <c r="B67" i="3" s="1"/>
  <c r="B68" i="3" s="1"/>
  <c r="B69" i="3" s="1"/>
  <c r="B70" i="3" s="1"/>
  <c r="D77" i="3"/>
  <c r="C8" i="1"/>
  <c r="H8" i="1"/>
  <c r="U8" i="1"/>
  <c r="C9" i="1"/>
  <c r="H9" i="1"/>
  <c r="B12" i="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92" i="1" s="1"/>
  <c r="B293" i="1" s="1"/>
  <c r="B294" i="1" s="1"/>
  <c r="B295" i="1" s="1"/>
  <c r="B296" i="1" s="1"/>
  <c r="B297" i="1" s="1"/>
  <c r="B298" i="1" s="1"/>
  <c r="B299" i="1" s="1"/>
  <c r="B300" i="1" s="1"/>
  <c r="B301" i="1" s="1"/>
  <c r="B302" i="1" s="1"/>
  <c r="B303" i="1" s="1"/>
  <c r="B304" i="1" s="1"/>
  <c r="B305" i="1" s="1"/>
  <c r="B306" i="1" s="1"/>
  <c r="B307" i="1" s="1"/>
  <c r="B308" i="1" s="1"/>
  <c r="B309" i="1" s="1"/>
  <c r="B310" i="1" s="1"/>
  <c r="B311" i="1" s="1"/>
  <c r="B312" i="1" s="1"/>
  <c r="B313" i="1" s="1"/>
  <c r="B314" i="1" s="1"/>
  <c r="B315" i="1" s="1"/>
  <c r="B316" i="1" s="1"/>
  <c r="B317" i="1" s="1"/>
  <c r="B318" i="1" s="1"/>
  <c r="B319" i="1" s="1"/>
  <c r="B320" i="1" s="1"/>
  <c r="B321" i="1" s="1"/>
  <c r="B322" i="1" s="1"/>
  <c r="B323" i="1" s="1"/>
  <c r="B324" i="1" s="1"/>
  <c r="B325" i="1" s="1"/>
  <c r="B326" i="1" s="1"/>
  <c r="B327" i="1" s="1"/>
  <c r="B328" i="1" s="1"/>
  <c r="B329" i="1" s="1"/>
  <c r="B330" i="1" s="1"/>
  <c r="B331" i="1" s="1"/>
  <c r="B332" i="1" s="1"/>
  <c r="B333" i="1" s="1"/>
  <c r="B334" i="1" s="1"/>
  <c r="B335" i="1" s="1"/>
  <c r="B336" i="1" s="1"/>
  <c r="B337" i="1" s="1"/>
  <c r="B338" i="1" s="1"/>
  <c r="B339" i="1" s="1"/>
  <c r="B340" i="1" s="1"/>
  <c r="B341" i="1" s="1"/>
  <c r="B342" i="1" s="1"/>
  <c r="B343" i="1" s="1"/>
  <c r="B344" i="1" s="1"/>
  <c r="B345" i="1" s="1"/>
  <c r="B346" i="1" s="1"/>
  <c r="B347" i="1" s="1"/>
  <c r="B348" i="1" s="1"/>
  <c r="B349" i="1" s="1"/>
  <c r="B350" i="1" s="1"/>
  <c r="B351" i="1" s="1"/>
  <c r="B352" i="1" s="1"/>
  <c r="B353" i="1" s="1"/>
  <c r="B354" i="1" s="1"/>
  <c r="B355" i="1" s="1"/>
  <c r="B356" i="1" s="1"/>
  <c r="B357" i="1" s="1"/>
  <c r="B358" i="1" s="1"/>
  <c r="B359" i="1" s="1"/>
  <c r="B360" i="1" s="1"/>
  <c r="B361" i="1" s="1"/>
  <c r="B362" i="1" s="1"/>
  <c r="B363" i="1" s="1"/>
  <c r="B364" i="1" s="1"/>
  <c r="B365" i="1" s="1"/>
  <c r="B366" i="1" s="1"/>
  <c r="B367" i="1" s="1"/>
  <c r="B368" i="1" s="1"/>
  <c r="B369" i="1" s="1"/>
  <c r="B370" i="1" s="1"/>
  <c r="B371" i="1" s="1"/>
  <c r="B372" i="1" s="1"/>
  <c r="B373" i="1" s="1"/>
  <c r="B374" i="1" s="1"/>
  <c r="B375" i="1" s="1"/>
  <c r="B376" i="1" s="1"/>
  <c r="B377" i="1" s="1"/>
  <c r="B378" i="1" s="1"/>
  <c r="B379" i="1" s="1"/>
  <c r="B380" i="1" s="1"/>
  <c r="B381" i="1" s="1"/>
  <c r="B382" i="1" s="1"/>
  <c r="B383" i="1" s="1"/>
  <c r="B384" i="1" s="1"/>
  <c r="B385" i="1" s="1"/>
  <c r="B386" i="1" s="1"/>
  <c r="B387" i="1" s="1"/>
  <c r="B388" i="1" s="1"/>
  <c r="B389" i="1" s="1"/>
  <c r="B390" i="1" s="1"/>
  <c r="B391" i="1" s="1"/>
  <c r="B392" i="1" s="1"/>
  <c r="B393" i="1" s="1"/>
  <c r="B394" i="1" s="1"/>
  <c r="B395" i="1" s="1"/>
  <c r="B396" i="1" s="1"/>
  <c r="B397" i="1" s="1"/>
  <c r="B398" i="1" s="1"/>
  <c r="B399" i="1" s="1"/>
  <c r="B400" i="1" s="1"/>
  <c r="B401" i="1" s="1"/>
  <c r="B402" i="1" s="1"/>
  <c r="B403" i="1" s="1"/>
  <c r="B404" i="1" s="1"/>
  <c r="B405" i="1" s="1"/>
  <c r="B406" i="1" s="1"/>
  <c r="B407" i="1" s="1"/>
  <c r="B408" i="1" s="1"/>
  <c r="B409" i="1" s="1"/>
  <c r="B410" i="1" s="1"/>
  <c r="B411" i="1" s="1"/>
  <c r="B412" i="1" s="1"/>
  <c r="B413" i="1" s="1"/>
  <c r="B414" i="1" s="1"/>
  <c r="B415" i="1" s="1"/>
  <c r="B416" i="1" s="1"/>
  <c r="B417" i="1" s="1"/>
  <c r="B418" i="1" s="1"/>
  <c r="B419" i="1" s="1"/>
  <c r="B420" i="1" s="1"/>
  <c r="B421" i="1" s="1"/>
  <c r="B422" i="1" s="1"/>
  <c r="B423" i="1" s="1"/>
  <c r="B424" i="1" s="1"/>
  <c r="B425" i="1" s="1"/>
  <c r="B426" i="1" s="1"/>
  <c r="B427" i="1" s="1"/>
  <c r="B428" i="1" s="1"/>
  <c r="B429" i="1" s="1"/>
  <c r="B430" i="1" s="1"/>
  <c r="B431" i="1" s="1"/>
  <c r="B432" i="1" s="1"/>
  <c r="B433" i="1" s="1"/>
  <c r="B434" i="1" s="1"/>
  <c r="B435" i="1" s="1"/>
  <c r="B436" i="1" s="1"/>
  <c r="B437" i="1" s="1"/>
  <c r="B438" i="1" s="1"/>
  <c r="B439" i="1" s="1"/>
  <c r="B440" i="1" s="1"/>
  <c r="B441" i="1" s="1"/>
  <c r="B442" i="1" s="1"/>
  <c r="B443" i="1" s="1"/>
  <c r="B444" i="1" s="1"/>
  <c r="B445" i="1" s="1"/>
  <c r="B446" i="1" s="1"/>
  <c r="B447" i="1" s="1"/>
  <c r="B448" i="1" s="1"/>
  <c r="B449" i="1" s="1"/>
  <c r="B450" i="1" s="1"/>
  <c r="B451" i="1" s="1"/>
  <c r="B452" i="1" s="1"/>
  <c r="B453" i="1" s="1"/>
  <c r="B454" i="1" s="1"/>
  <c r="B455" i="1" s="1"/>
  <c r="B456" i="1" s="1"/>
  <c r="B457" i="1" s="1"/>
  <c r="B458" i="1" s="1"/>
  <c r="B459" i="1" s="1"/>
  <c r="B460" i="1" s="1"/>
  <c r="B461" i="1" s="1"/>
  <c r="B462" i="1" s="1"/>
  <c r="B463" i="1" s="1"/>
  <c r="B464" i="1" s="1"/>
  <c r="B465" i="1" s="1"/>
  <c r="B466" i="1" s="1"/>
  <c r="B467" i="1" s="1"/>
  <c r="B468" i="1" s="1"/>
  <c r="B469" i="1" s="1"/>
  <c r="B470" i="1" s="1"/>
  <c r="B471" i="1" s="1"/>
  <c r="B472" i="1" s="1"/>
  <c r="B473" i="1" s="1"/>
  <c r="B474" i="1" s="1"/>
  <c r="B475" i="1" s="1"/>
  <c r="B476" i="1" s="1"/>
  <c r="B477" i="1" s="1"/>
  <c r="B478" i="1" s="1"/>
  <c r="B479" i="1" s="1"/>
  <c r="B480" i="1" s="1"/>
  <c r="B481" i="1" s="1"/>
  <c r="B482" i="1" s="1"/>
  <c r="B483" i="1" s="1"/>
  <c r="B484" i="1" s="1"/>
  <c r="B485" i="1" s="1"/>
  <c r="B486" i="1" s="1"/>
  <c r="B487" i="1" s="1"/>
  <c r="B488" i="1" s="1"/>
  <c r="B489" i="1" s="1"/>
  <c r="B490" i="1" s="1"/>
  <c r="B491" i="1" s="1"/>
  <c r="B492" i="1" s="1"/>
  <c r="B493" i="1" s="1"/>
  <c r="B494" i="1" s="1"/>
  <c r="B495" i="1" s="1"/>
  <c r="B496" i="1" s="1"/>
  <c r="B497" i="1" s="1"/>
  <c r="B498" i="1" s="1"/>
  <c r="B499" i="1" s="1"/>
  <c r="B500" i="1" s="1"/>
  <c r="B501" i="1" s="1"/>
  <c r="B502" i="1" s="1"/>
  <c r="B503" i="1" s="1"/>
  <c r="B504" i="1" s="1"/>
  <c r="B505" i="1" s="1"/>
  <c r="B506" i="1" s="1"/>
  <c r="B507" i="1" s="1"/>
  <c r="B508" i="1" s="1"/>
  <c r="B509" i="1" s="1"/>
  <c r="B510" i="1" s="1"/>
  <c r="B511" i="1" s="1"/>
  <c r="B512" i="1" s="1"/>
  <c r="B513" i="1" s="1"/>
  <c r="B514" i="1" s="1"/>
  <c r="B515" i="1" s="1"/>
  <c r="B516" i="1" s="1"/>
  <c r="B517" i="1" s="1"/>
  <c r="B518" i="1" s="1"/>
  <c r="B519" i="1" s="1"/>
  <c r="B520" i="1" s="1"/>
  <c r="B521" i="1" s="1"/>
  <c r="B522" i="1" s="1"/>
  <c r="B523" i="1" s="1"/>
  <c r="B524" i="1" s="1"/>
  <c r="B525" i="1" s="1"/>
  <c r="B526" i="1" s="1"/>
  <c r="B527" i="1" s="1"/>
  <c r="B528" i="1" s="1"/>
  <c r="B529" i="1" s="1"/>
  <c r="B530" i="1" s="1"/>
  <c r="B531" i="1" s="1"/>
  <c r="B532" i="1" s="1"/>
  <c r="B533" i="1" s="1"/>
  <c r="B534" i="1" s="1"/>
  <c r="B535" i="1" s="1"/>
  <c r="B536" i="1" s="1"/>
  <c r="B537" i="1" s="1"/>
  <c r="B538" i="1" s="1"/>
  <c r="B539" i="1" s="1"/>
  <c r="B540" i="1" s="1"/>
  <c r="B541" i="1" s="1"/>
  <c r="B542" i="1" s="1"/>
  <c r="B543" i="1" s="1"/>
  <c r="B544" i="1" s="1"/>
  <c r="B545" i="1" s="1"/>
  <c r="B546" i="1" s="1"/>
  <c r="B547" i="1" s="1"/>
  <c r="B548" i="1" s="1"/>
  <c r="B549" i="1" s="1"/>
  <c r="B550" i="1" s="1"/>
  <c r="B551" i="1" s="1"/>
  <c r="B552" i="1" s="1"/>
  <c r="B553" i="1" s="1"/>
  <c r="B554" i="1" s="1"/>
  <c r="B555" i="1" s="1"/>
  <c r="B556" i="1" s="1"/>
  <c r="B557" i="1" s="1"/>
  <c r="B558" i="1" s="1"/>
  <c r="B559" i="1" s="1"/>
  <c r="B560" i="1" s="1"/>
  <c r="B561" i="1" s="1"/>
  <c r="B562" i="1" s="1"/>
  <c r="B563" i="1" s="1"/>
  <c r="B564" i="1" s="1"/>
  <c r="B565" i="1" s="1"/>
  <c r="B566" i="1" s="1"/>
  <c r="B567" i="1" s="1"/>
  <c r="B568" i="1" s="1"/>
  <c r="B569" i="1" s="1"/>
  <c r="B570" i="1" s="1"/>
  <c r="B571" i="1" s="1"/>
  <c r="B572" i="1" s="1"/>
  <c r="B573" i="1" s="1"/>
  <c r="B574" i="1" s="1"/>
  <c r="B575" i="1" s="1"/>
  <c r="B576" i="1" s="1"/>
  <c r="B577" i="1" s="1"/>
  <c r="B578" i="1" s="1"/>
  <c r="B579" i="1" s="1"/>
  <c r="B580" i="1" s="1"/>
  <c r="B581" i="1" s="1"/>
  <c r="B582" i="1" s="1"/>
  <c r="B583" i="1" s="1"/>
  <c r="B584" i="1" s="1"/>
  <c r="B585" i="1" s="1"/>
  <c r="B586" i="1" s="1"/>
  <c r="B587" i="1" s="1"/>
  <c r="B588" i="1" s="1"/>
  <c r="B589" i="1" s="1"/>
  <c r="B590" i="1" s="1"/>
  <c r="B591" i="1" s="1"/>
  <c r="B592" i="1" s="1"/>
  <c r="B593" i="1" s="1"/>
  <c r="B594" i="1" s="1"/>
  <c r="B595" i="1" s="1"/>
  <c r="B596" i="1" s="1"/>
  <c r="B597" i="1" s="1"/>
  <c r="B598" i="1" s="1"/>
  <c r="B599" i="1" s="1"/>
  <c r="B600" i="1" s="1"/>
  <c r="B601" i="1" s="1"/>
  <c r="B602" i="1" s="1"/>
  <c r="B603" i="1" s="1"/>
  <c r="B604" i="1" s="1"/>
  <c r="B605" i="1" s="1"/>
  <c r="B606" i="1" s="1"/>
  <c r="B607" i="1" s="1"/>
  <c r="B608" i="1" s="1"/>
  <c r="B609" i="1" s="1"/>
  <c r="B610" i="1" s="1"/>
  <c r="B611" i="1" s="1"/>
  <c r="B612" i="1" s="1"/>
  <c r="B613" i="1" s="1"/>
  <c r="B614" i="1" s="1"/>
  <c r="B615" i="1" s="1"/>
  <c r="B616" i="1" s="1"/>
  <c r="B617" i="1" s="1"/>
  <c r="B618" i="1" s="1"/>
  <c r="B619" i="1" s="1"/>
  <c r="B620" i="1" s="1"/>
  <c r="B621" i="1" s="1"/>
  <c r="B622" i="1" s="1"/>
  <c r="B623" i="1" s="1"/>
  <c r="B624" i="1" s="1"/>
  <c r="B625" i="1" s="1"/>
  <c r="B626" i="1" s="1"/>
  <c r="B627" i="1" s="1"/>
  <c r="B628" i="1" s="1"/>
  <c r="B629" i="1" s="1"/>
  <c r="B630" i="1" s="1"/>
  <c r="B631" i="1" s="1"/>
  <c r="B632" i="1" s="1"/>
  <c r="B633" i="1" s="1"/>
  <c r="B634" i="1" s="1"/>
  <c r="B635" i="1" s="1"/>
  <c r="B636" i="1" s="1"/>
  <c r="B637" i="1" s="1"/>
  <c r="B638" i="1" s="1"/>
  <c r="B639" i="1" s="1"/>
  <c r="B640" i="1" s="1"/>
  <c r="B641" i="1" s="1"/>
  <c r="B642" i="1" s="1"/>
  <c r="B643" i="1" s="1"/>
  <c r="B644" i="1" s="1"/>
  <c r="B645" i="1" s="1"/>
  <c r="B646" i="1" s="1"/>
  <c r="B647" i="1" s="1"/>
  <c r="B648" i="1" s="1"/>
  <c r="B649" i="1" s="1"/>
  <c r="B650" i="1" s="1"/>
  <c r="B651" i="1" s="1"/>
  <c r="B652" i="1" s="1"/>
  <c r="B653" i="1" s="1"/>
  <c r="B654" i="1" s="1"/>
  <c r="B655" i="1" s="1"/>
  <c r="B656" i="1" s="1"/>
  <c r="B657" i="1" s="1"/>
  <c r="B658" i="1" s="1"/>
  <c r="B659" i="1" s="1"/>
  <c r="B660" i="1" s="1"/>
  <c r="B661" i="1" s="1"/>
  <c r="B662" i="1" s="1"/>
  <c r="B663" i="1" s="1"/>
  <c r="B664" i="1" s="1"/>
  <c r="B665" i="1" s="1"/>
  <c r="B666" i="1" s="1"/>
  <c r="B667" i="1" s="1"/>
  <c r="B668" i="1" s="1"/>
  <c r="B669" i="1" s="1"/>
  <c r="B670" i="1" s="1"/>
  <c r="B671" i="1" s="1"/>
  <c r="B672" i="1" s="1"/>
  <c r="B673" i="1" s="1"/>
  <c r="B674" i="1" s="1"/>
  <c r="B675" i="1" s="1"/>
  <c r="B676" i="1" s="1"/>
  <c r="B677" i="1" s="1"/>
  <c r="B678" i="1" s="1"/>
  <c r="B679" i="1" s="1"/>
  <c r="B680" i="1" s="1"/>
  <c r="B681" i="1" s="1"/>
  <c r="B682" i="1" s="1"/>
  <c r="B683" i="1" s="1"/>
  <c r="B684" i="1" s="1"/>
  <c r="B685" i="1" s="1"/>
  <c r="B686" i="1" s="1"/>
  <c r="B687" i="1" s="1"/>
  <c r="B688" i="1" s="1"/>
  <c r="B689" i="1" s="1"/>
  <c r="B690" i="1" s="1"/>
  <c r="B691" i="1" s="1"/>
  <c r="B692" i="1" s="1"/>
  <c r="B693" i="1" s="1"/>
  <c r="B694" i="1" s="1"/>
  <c r="B695" i="1" s="1"/>
  <c r="B696" i="1" s="1"/>
  <c r="B697" i="1" s="1"/>
  <c r="B698" i="1" s="1"/>
  <c r="B699" i="1" s="1"/>
  <c r="B700" i="1" s="1"/>
  <c r="B701" i="1" s="1"/>
  <c r="B702" i="1" s="1"/>
  <c r="B703" i="1" s="1"/>
  <c r="B704" i="1" s="1"/>
  <c r="B705" i="1" s="1"/>
  <c r="B706" i="1" s="1"/>
  <c r="B707" i="1" s="1"/>
  <c r="B708" i="1" s="1"/>
  <c r="B709" i="1" s="1"/>
  <c r="B710" i="1" s="1"/>
  <c r="B711" i="1" s="1"/>
  <c r="B712" i="1" s="1"/>
  <c r="B713" i="1" s="1"/>
  <c r="B714" i="1" s="1"/>
  <c r="B715" i="1" s="1"/>
  <c r="B716" i="1" s="1"/>
  <c r="B717" i="1" s="1"/>
  <c r="B718" i="1" s="1"/>
  <c r="B719" i="1" s="1"/>
  <c r="B720" i="1" s="1"/>
  <c r="B721" i="1" s="1"/>
  <c r="B722" i="1" s="1"/>
  <c r="B723" i="1" s="1"/>
  <c r="B724" i="1" s="1"/>
  <c r="B725" i="1" s="1"/>
  <c r="B726" i="1" s="1"/>
  <c r="B727" i="1" s="1"/>
  <c r="B728" i="1" s="1"/>
  <c r="B729" i="1" s="1"/>
  <c r="B730" i="1" s="1"/>
  <c r="B731" i="1" s="1"/>
  <c r="B732" i="1" s="1"/>
  <c r="B733" i="1" s="1"/>
  <c r="B734" i="1" s="1"/>
  <c r="B735" i="1" s="1"/>
  <c r="B736" i="1" s="1"/>
  <c r="B737" i="1" s="1"/>
  <c r="B738" i="1" s="1"/>
  <c r="B739" i="1" s="1"/>
  <c r="B740" i="1" s="1"/>
  <c r="B741" i="1" s="1"/>
  <c r="B742" i="1" s="1"/>
  <c r="B743" i="1" s="1"/>
  <c r="B744" i="1" s="1"/>
  <c r="B745" i="1" s="1"/>
  <c r="B746" i="1" s="1"/>
  <c r="B747" i="1" s="1"/>
  <c r="B748" i="1" s="1"/>
  <c r="B749" i="1" s="1"/>
  <c r="B750" i="1" s="1"/>
  <c r="B751" i="1" s="1"/>
  <c r="B752" i="1" s="1"/>
  <c r="B753" i="1" s="1"/>
  <c r="B754" i="1" s="1"/>
  <c r="B755" i="1" s="1"/>
  <c r="B756" i="1" s="1"/>
  <c r="B757" i="1" s="1"/>
  <c r="B758" i="1" s="1"/>
  <c r="B759" i="1" s="1"/>
  <c r="B760" i="1" s="1"/>
  <c r="B761" i="1" s="1"/>
  <c r="B762" i="1" s="1"/>
  <c r="B763" i="1" s="1"/>
  <c r="B764" i="1" s="1"/>
  <c r="B765" i="1" s="1"/>
  <c r="B766" i="1" s="1"/>
  <c r="B767" i="1" s="1"/>
  <c r="B768" i="1" s="1"/>
  <c r="B769" i="1" s="1"/>
  <c r="B770" i="1" s="1"/>
  <c r="B771" i="1" s="1"/>
  <c r="B772" i="1" s="1"/>
  <c r="B773" i="1" s="1"/>
  <c r="B774" i="1" s="1"/>
  <c r="B775" i="1" s="1"/>
  <c r="B776" i="1" s="1"/>
  <c r="B777" i="1" s="1"/>
  <c r="B778" i="1" s="1"/>
  <c r="B779" i="1" s="1"/>
  <c r="B780" i="1" s="1"/>
  <c r="B781" i="1" s="1"/>
  <c r="B782" i="1" s="1"/>
  <c r="B783" i="1" s="1"/>
  <c r="B784" i="1" s="1"/>
  <c r="B785" i="1" s="1"/>
  <c r="B786" i="1" s="1"/>
  <c r="B787" i="1" s="1"/>
  <c r="B788" i="1" s="1"/>
  <c r="B789" i="1" s="1"/>
  <c r="B790" i="1" s="1"/>
  <c r="B791" i="1" s="1"/>
  <c r="B792" i="1" s="1"/>
  <c r="B793" i="1" s="1"/>
  <c r="B794" i="1" s="1"/>
  <c r="B795" i="1" s="1"/>
  <c r="B796" i="1" s="1"/>
  <c r="B797" i="1" s="1"/>
  <c r="B798" i="1" s="1"/>
  <c r="B799" i="1" s="1"/>
  <c r="B800" i="1" s="1"/>
  <c r="B801" i="1" s="1"/>
  <c r="B802" i="1" s="1"/>
  <c r="B803" i="1" s="1"/>
  <c r="B804" i="1" s="1"/>
  <c r="B805" i="1" s="1"/>
  <c r="B806" i="1" s="1"/>
  <c r="B807" i="1" s="1"/>
  <c r="B808" i="1" s="1"/>
  <c r="B809" i="1" s="1"/>
  <c r="B810" i="1" s="1"/>
  <c r="B811" i="1" s="1"/>
  <c r="B812" i="1" s="1"/>
  <c r="B813" i="1" s="1"/>
  <c r="B814" i="1" s="1"/>
  <c r="B815" i="1" s="1"/>
  <c r="B816" i="1" s="1"/>
  <c r="B817" i="1" s="1"/>
  <c r="B818" i="1" s="1"/>
  <c r="B819" i="1" s="1"/>
  <c r="B820" i="1" s="1"/>
  <c r="B821" i="1" s="1"/>
  <c r="B822" i="1" s="1"/>
  <c r="B823" i="1" s="1"/>
  <c r="B824" i="1" s="1"/>
  <c r="B825" i="1" s="1"/>
  <c r="B826" i="1" s="1"/>
  <c r="B827" i="1" s="1"/>
  <c r="B828" i="1" s="1"/>
  <c r="B829" i="1" s="1"/>
  <c r="B830" i="1" s="1"/>
  <c r="B831" i="1" s="1"/>
  <c r="B832" i="1" s="1"/>
  <c r="B833" i="1" s="1"/>
  <c r="B834" i="1" s="1"/>
  <c r="B835" i="1" s="1"/>
  <c r="B836" i="1" s="1"/>
  <c r="B837" i="1" s="1"/>
  <c r="B838" i="1" s="1"/>
  <c r="B839" i="1" s="1"/>
  <c r="B840" i="1" s="1"/>
  <c r="B841" i="1" s="1"/>
  <c r="B842" i="1" s="1"/>
  <c r="B843" i="1" s="1"/>
  <c r="B844" i="1" s="1"/>
  <c r="B845" i="1" s="1"/>
  <c r="B846" i="1" s="1"/>
  <c r="B847" i="1" s="1"/>
  <c r="B848" i="1" s="1"/>
  <c r="B849" i="1" s="1"/>
  <c r="B850" i="1" s="1"/>
  <c r="B851" i="1" s="1"/>
  <c r="B852" i="1" s="1"/>
  <c r="B853" i="1" s="1"/>
  <c r="B854" i="1" s="1"/>
  <c r="B855" i="1" s="1"/>
  <c r="B856" i="1" s="1"/>
  <c r="B857" i="1" s="1"/>
  <c r="B858" i="1" s="1"/>
  <c r="B859" i="1" s="1"/>
  <c r="B860" i="1" s="1"/>
  <c r="B861" i="1" s="1"/>
  <c r="B862" i="1" s="1"/>
  <c r="B863" i="1" s="1"/>
  <c r="B864" i="1" s="1"/>
  <c r="B865" i="1" s="1"/>
  <c r="B866" i="1" s="1"/>
  <c r="B867" i="1" s="1"/>
  <c r="B868" i="1" s="1"/>
  <c r="B869" i="1" s="1"/>
  <c r="B870" i="1" s="1"/>
  <c r="B871" i="1" s="1"/>
  <c r="B872" i="1" s="1"/>
  <c r="B873" i="1" s="1"/>
  <c r="B874" i="1" s="1"/>
  <c r="B875" i="1" s="1"/>
  <c r="B876" i="1" s="1"/>
  <c r="B877" i="1" s="1"/>
  <c r="B878" i="1" s="1"/>
  <c r="B879" i="1" s="1"/>
  <c r="B880" i="1" s="1"/>
  <c r="B881" i="1" s="1"/>
  <c r="B882" i="1" s="1"/>
  <c r="B883" i="1" s="1"/>
  <c r="B884" i="1" s="1"/>
  <c r="B885" i="1" s="1"/>
  <c r="B886" i="1" s="1"/>
  <c r="B887" i="1" s="1"/>
  <c r="B888" i="1" s="1"/>
  <c r="B889" i="1" s="1"/>
  <c r="B890" i="1" s="1"/>
  <c r="B891" i="1" s="1"/>
  <c r="B892" i="1" s="1"/>
  <c r="B893" i="1" s="1"/>
  <c r="B894" i="1" s="1"/>
  <c r="B895" i="1" s="1"/>
  <c r="B896" i="1" s="1"/>
  <c r="B897" i="1" s="1"/>
  <c r="B898" i="1" s="1"/>
  <c r="B899" i="1" s="1"/>
  <c r="B900" i="1" s="1"/>
  <c r="B901" i="1" s="1"/>
  <c r="B902" i="1" s="1"/>
  <c r="B903" i="1" s="1"/>
  <c r="B904" i="1" s="1"/>
  <c r="B905" i="1" s="1"/>
  <c r="B906" i="1" s="1"/>
  <c r="B907" i="1" s="1"/>
  <c r="B908" i="1" s="1"/>
  <c r="B909" i="1" s="1"/>
  <c r="B910" i="1" s="1"/>
  <c r="B911" i="1" s="1"/>
  <c r="B912" i="1" s="1"/>
  <c r="B913" i="1" s="1"/>
  <c r="B914" i="1" s="1"/>
  <c r="B915" i="1" s="1"/>
  <c r="B916" i="1" s="1"/>
  <c r="B917" i="1" s="1"/>
  <c r="B918" i="1" s="1"/>
  <c r="B919" i="1" s="1"/>
  <c r="B920" i="1" s="1"/>
  <c r="B921" i="1" s="1"/>
  <c r="B922" i="1" s="1"/>
  <c r="B923" i="1" s="1"/>
  <c r="B924" i="1" s="1"/>
  <c r="B925" i="1" s="1"/>
  <c r="B926" i="1" s="1"/>
  <c r="B927" i="1" s="1"/>
  <c r="B928" i="1" s="1"/>
  <c r="B929" i="1" s="1"/>
  <c r="B930" i="1" s="1"/>
  <c r="B931" i="1" s="1"/>
  <c r="B932" i="1" s="1"/>
  <c r="B933" i="1" s="1"/>
  <c r="B934" i="1" s="1"/>
  <c r="B935" i="1" s="1"/>
  <c r="B936" i="1" s="1"/>
  <c r="B937" i="1" s="1"/>
  <c r="B938" i="1" s="1"/>
  <c r="B939" i="1" s="1"/>
  <c r="B940" i="1" s="1"/>
  <c r="B941" i="1" s="1"/>
  <c r="B942" i="1" s="1"/>
  <c r="B943" i="1" s="1"/>
  <c r="B944" i="1" s="1"/>
  <c r="B945" i="1" s="1"/>
  <c r="B946" i="1" s="1"/>
  <c r="B947" i="1" s="1"/>
  <c r="B948" i="1" s="1"/>
  <c r="B949" i="1" s="1"/>
  <c r="B950" i="1" s="1"/>
  <c r="B951" i="1" s="1"/>
  <c r="B952" i="1" s="1"/>
  <c r="B953" i="1" s="1"/>
  <c r="B954" i="1" s="1"/>
  <c r="B955" i="1" s="1"/>
  <c r="B956" i="1" s="1"/>
  <c r="B957" i="1" s="1"/>
  <c r="B958" i="1" s="1"/>
  <c r="B959" i="1" s="1"/>
  <c r="B960" i="1" s="1"/>
  <c r="B961" i="1" s="1"/>
  <c r="B962" i="1" s="1"/>
  <c r="B963" i="1" s="1"/>
  <c r="B964" i="1" s="1"/>
  <c r="B965" i="1" s="1"/>
  <c r="B966" i="1" s="1"/>
  <c r="B967" i="1" s="1"/>
  <c r="B968" i="1" s="1"/>
  <c r="B969" i="1" s="1"/>
  <c r="B970" i="1" s="1"/>
  <c r="B971" i="1" s="1"/>
  <c r="B972" i="1" s="1"/>
  <c r="B973" i="1" s="1"/>
  <c r="B974" i="1" s="1"/>
  <c r="B975" i="1" s="1"/>
  <c r="B976" i="1" s="1"/>
  <c r="B977" i="1" s="1"/>
  <c r="B978" i="1" s="1"/>
  <c r="B979" i="1" s="1"/>
  <c r="B980" i="1" s="1"/>
  <c r="B981" i="1" s="1"/>
  <c r="B982" i="1" s="1"/>
  <c r="B983" i="1" s="1"/>
  <c r="B984" i="1" s="1"/>
  <c r="B985" i="1" s="1"/>
  <c r="B986" i="1" s="1"/>
  <c r="B987" i="1" s="1"/>
  <c r="B988" i="1" s="1"/>
  <c r="B989" i="1" s="1"/>
  <c r="B990" i="1" s="1"/>
  <c r="B991" i="1" s="1"/>
  <c r="B992" i="1" s="1"/>
  <c r="B993" i="1" s="1"/>
  <c r="B994" i="1" s="1"/>
  <c r="B995" i="1" s="1"/>
  <c r="B996" i="1" s="1"/>
  <c r="B997" i="1" s="1"/>
  <c r="B998" i="1" s="1"/>
  <c r="B999" i="1" s="1"/>
  <c r="B1000" i="1" s="1"/>
  <c r="B1001" i="1" s="1"/>
  <c r="B1002" i="1" s="1"/>
  <c r="B1003" i="1" s="1"/>
  <c r="B1004" i="1" s="1"/>
  <c r="B1005" i="1" s="1"/>
  <c r="B1006" i="1" s="1"/>
  <c r="B1007" i="1" s="1"/>
  <c r="B1008" i="1" s="1"/>
  <c r="B1009" i="1" s="1"/>
  <c r="B1010" i="1" s="1"/>
  <c r="B1011" i="1" s="1"/>
  <c r="B1012" i="1" s="1"/>
  <c r="B1013" i="1" s="1"/>
  <c r="B1014" i="1" s="1"/>
  <c r="B1015" i="1" s="1"/>
  <c r="B1016" i="1" s="1"/>
  <c r="B1017" i="1" s="1"/>
  <c r="B1018" i="1" s="1"/>
  <c r="B1019" i="1" s="1"/>
  <c r="B1020" i="1" s="1"/>
  <c r="B1021" i="1" s="1"/>
  <c r="B1022" i="1" s="1"/>
  <c r="B1023" i="1" s="1"/>
  <c r="B1024" i="1" s="1"/>
  <c r="B1025" i="1" s="1"/>
  <c r="B1026" i="1" s="1"/>
  <c r="B1027" i="1" s="1"/>
  <c r="B1028" i="1" s="1"/>
  <c r="B1029" i="1" s="1"/>
  <c r="B1030" i="1" s="1"/>
  <c r="B1031" i="1" s="1"/>
  <c r="B1032" i="1" s="1"/>
  <c r="B1033" i="1" s="1"/>
  <c r="B1034" i="1" s="1"/>
  <c r="B1035" i="1" s="1"/>
  <c r="B1036" i="1" s="1"/>
  <c r="B1037" i="1" s="1"/>
  <c r="B1038" i="1" s="1"/>
  <c r="B1039" i="1" s="1"/>
  <c r="B1040" i="1" s="1"/>
  <c r="B1041" i="1" s="1"/>
  <c r="B1042" i="1" s="1"/>
  <c r="B1043" i="1" s="1"/>
  <c r="B1044" i="1" s="1"/>
  <c r="B1045" i="1" s="1"/>
  <c r="B1046" i="1" s="1"/>
  <c r="B1047" i="1" s="1"/>
  <c r="B1048" i="1" s="1"/>
  <c r="B1049" i="1" s="1"/>
  <c r="B1050" i="1" s="1"/>
  <c r="B1051" i="1" s="1"/>
  <c r="B1052" i="1" s="1"/>
  <c r="B1053" i="1" s="1"/>
  <c r="B1054" i="1" s="1"/>
  <c r="B1055" i="1" s="1"/>
  <c r="B1056" i="1" s="1"/>
  <c r="B1057" i="1" s="1"/>
  <c r="B1058" i="1" s="1"/>
  <c r="B1059" i="1" s="1"/>
  <c r="B1060" i="1" s="1"/>
  <c r="B1061" i="1" s="1"/>
  <c r="B1062" i="1" s="1"/>
  <c r="B1063" i="1" s="1"/>
  <c r="B1064" i="1" s="1"/>
  <c r="B1065" i="1" s="1"/>
  <c r="B1066" i="1" s="1"/>
  <c r="B1067" i="1" s="1"/>
  <c r="B1068" i="1" s="1"/>
  <c r="B1069" i="1" s="1"/>
  <c r="B1070" i="1" s="1"/>
  <c r="B1071" i="1" s="1"/>
  <c r="B1072" i="1" s="1"/>
  <c r="B1073" i="1" s="1"/>
  <c r="B1074" i="1" s="1"/>
  <c r="B1075" i="1" s="1"/>
  <c r="B1076" i="1" s="1"/>
  <c r="B1077" i="1" s="1"/>
  <c r="B1078" i="1" s="1"/>
  <c r="B1079" i="1" s="1"/>
  <c r="B1080" i="1" s="1"/>
  <c r="B1081" i="1" s="1"/>
  <c r="B1082" i="1" s="1"/>
  <c r="B1083" i="1" s="1"/>
  <c r="B1084" i="1" s="1"/>
  <c r="B1085" i="1" s="1"/>
  <c r="B1086" i="1" s="1"/>
  <c r="B1087" i="1" s="1"/>
  <c r="B1088" i="1" s="1"/>
  <c r="B1089" i="1" s="1"/>
  <c r="B1090" i="1" s="1"/>
  <c r="B1091" i="1" s="1"/>
  <c r="B1092" i="1" s="1"/>
  <c r="B1093" i="1" s="1"/>
  <c r="B1094" i="1" s="1"/>
  <c r="B1095" i="1" s="1"/>
  <c r="B1096" i="1" s="1"/>
  <c r="B1097" i="1" s="1"/>
  <c r="B1098" i="1" s="1"/>
  <c r="B1099" i="1" s="1"/>
  <c r="B1100" i="1" s="1"/>
  <c r="B1101" i="1" s="1"/>
  <c r="B1102" i="1" s="1"/>
  <c r="B1103" i="1" s="1"/>
  <c r="B1104" i="1" s="1"/>
  <c r="B1105" i="1" s="1"/>
  <c r="B1106" i="1" s="1"/>
  <c r="B1107" i="1" s="1"/>
  <c r="B1108" i="1" s="1"/>
  <c r="B1109" i="1" s="1"/>
  <c r="B1110" i="1" s="1"/>
  <c r="B1111" i="1" s="1"/>
  <c r="B1112" i="1" s="1"/>
  <c r="B1113" i="1" s="1"/>
  <c r="B1114" i="1" s="1"/>
  <c r="B1115" i="1" s="1"/>
  <c r="B1116" i="1" s="1"/>
  <c r="B1117" i="1" s="1"/>
  <c r="B1118" i="1" s="1"/>
  <c r="B1119" i="1" s="1"/>
  <c r="B1120" i="1" s="1"/>
  <c r="B1121" i="1" s="1"/>
  <c r="B1122" i="1" s="1"/>
  <c r="B1123" i="1" s="1"/>
  <c r="B1124" i="1" s="1"/>
  <c r="B1125" i="1" s="1"/>
  <c r="B1126" i="1" s="1"/>
  <c r="B1127" i="1" s="1"/>
  <c r="B1128" i="1" s="1"/>
  <c r="B1129" i="1" s="1"/>
  <c r="B1130" i="1" s="1"/>
  <c r="B1131" i="1" s="1"/>
  <c r="B1132" i="1" s="1"/>
  <c r="B1133" i="1" s="1"/>
  <c r="G12" i="1"/>
  <c r="G13" i="1" s="1"/>
  <c r="G14" i="1" s="1"/>
  <c r="G15" i="1" s="1"/>
  <c r="G16" i="1" s="1"/>
  <c r="G17" i="1" s="1"/>
  <c r="G18" i="1" s="1"/>
  <c r="G19" i="1" s="1"/>
  <c r="G20" i="1" s="1"/>
  <c r="G21" i="1" s="1"/>
  <c r="T12" i="1"/>
  <c r="T13" i="1" s="1"/>
  <c r="T14" i="1" s="1"/>
  <c r="T15" i="1" s="1"/>
  <c r="T16" i="1" s="1"/>
  <c r="T17" i="1" s="1"/>
  <c r="T18" i="1" s="1"/>
  <c r="T19" i="1" s="1"/>
  <c r="T20" i="1" s="1"/>
  <c r="T21" i="1" s="1"/>
  <c r="T22" i="1" s="1"/>
  <c r="T23" i="1" s="1"/>
  <c r="T24" i="1" s="1"/>
  <c r="T25" i="1" s="1"/>
  <c r="T26" i="1" s="1"/>
  <c r="T27" i="1" s="1"/>
  <c r="T28" i="1" s="1"/>
  <c r="T29" i="1" s="1"/>
  <c r="T30" i="1" s="1"/>
  <c r="T31" i="1" s="1"/>
  <c r="T32" i="1" s="1"/>
  <c r="T33" i="1" s="1"/>
  <c r="T34" i="1" s="1"/>
  <c r="T35" i="1" s="1"/>
  <c r="T36" i="1" s="1"/>
  <c r="T37" i="1" s="1"/>
  <c r="T38" i="1" s="1"/>
  <c r="T39" i="1" s="1"/>
  <c r="T40" i="1" s="1"/>
  <c r="T41" i="1" s="1"/>
  <c r="T42" i="1" s="1"/>
  <c r="T43" i="1" s="1"/>
  <c r="T44" i="1" s="1"/>
  <c r="T45" i="1" s="1"/>
  <c r="T46" i="1" s="1"/>
  <c r="T47" i="1" s="1"/>
  <c r="T48" i="1" s="1"/>
  <c r="T49" i="1" s="1"/>
  <c r="T50" i="1" s="1"/>
  <c r="T51" i="1" s="1"/>
  <c r="T52" i="1" s="1"/>
  <c r="T53" i="1" s="1"/>
  <c r="T54" i="1" s="1"/>
  <c r="T55" i="1" s="1"/>
  <c r="T56" i="1" s="1"/>
  <c r="T57" i="1" s="1"/>
  <c r="T58" i="1" s="1"/>
  <c r="T59" i="1" s="1"/>
  <c r="T60" i="1" s="1"/>
  <c r="T61" i="1" s="1"/>
  <c r="T62" i="1" s="1"/>
  <c r="T63" i="1" s="1"/>
  <c r="T64" i="1" s="1"/>
  <c r="T65" i="1" s="1"/>
  <c r="T66" i="1" s="1"/>
  <c r="T67" i="1" s="1"/>
  <c r="T68" i="1" s="1"/>
  <c r="T69" i="1" s="1"/>
  <c r="T70" i="1" s="1"/>
  <c r="T71" i="1" s="1"/>
  <c r="T72" i="1" s="1"/>
  <c r="T73" i="1" s="1"/>
  <c r="T74" i="1" s="1"/>
  <c r="T75" i="1" s="1"/>
  <c r="T76" i="1" s="1"/>
  <c r="T77" i="1" s="1"/>
  <c r="T78" i="1" s="1"/>
  <c r="T79" i="1" s="1"/>
  <c r="T80" i="1" s="1"/>
  <c r="T81" i="1" s="1"/>
  <c r="T82" i="1" s="1"/>
  <c r="T83" i="1" s="1"/>
  <c r="T84" i="1" s="1"/>
  <c r="T85" i="1" s="1"/>
  <c r="T86" i="1" s="1"/>
  <c r="T87" i="1" s="1"/>
  <c r="T88" i="1" s="1"/>
  <c r="T89" i="1" s="1"/>
  <c r="T90" i="1" s="1"/>
  <c r="T91" i="1" s="1"/>
  <c r="T92" i="1" s="1"/>
  <c r="T93" i="1" s="1"/>
  <c r="T94" i="1" s="1"/>
  <c r="T95" i="1" s="1"/>
  <c r="T96" i="1" s="1"/>
  <c r="T97" i="1" s="1"/>
  <c r="T98" i="1" s="1"/>
  <c r="T99" i="1" s="1"/>
  <c r="T100" i="1" s="1"/>
  <c r="T101" i="1" s="1"/>
  <c r="T102" i="1" s="1"/>
  <c r="T103" i="1" s="1"/>
  <c r="T104" i="1" s="1"/>
  <c r="T105" i="1" s="1"/>
  <c r="T106" i="1" s="1"/>
  <c r="T107" i="1" s="1"/>
  <c r="T108" i="1" s="1"/>
  <c r="T109" i="1" s="1"/>
  <c r="T110" i="1" s="1"/>
  <c r="T111" i="1" s="1"/>
  <c r="T112" i="1" s="1"/>
  <c r="T113" i="1" s="1"/>
  <c r="T114" i="1" s="1"/>
  <c r="T115" i="1" s="1"/>
  <c r="T116" i="1" s="1"/>
  <c r="T117" i="1" s="1"/>
  <c r="T118" i="1" s="1"/>
  <c r="T119" i="1" s="1"/>
  <c r="T120" i="1" s="1"/>
  <c r="T121" i="1" s="1"/>
  <c r="T122" i="1" s="1"/>
  <c r="T123" i="1" s="1"/>
  <c r="T124" i="1" s="1"/>
  <c r="T125" i="1" s="1"/>
  <c r="T126" i="1" s="1"/>
  <c r="T127" i="1" s="1"/>
  <c r="T128" i="1" s="1"/>
  <c r="T129" i="1" s="1"/>
  <c r="T130" i="1" s="1"/>
  <c r="T131" i="1" s="1"/>
  <c r="T132" i="1" s="1"/>
  <c r="T133" i="1" s="1"/>
  <c r="T134" i="1" s="1"/>
  <c r="T135" i="1" s="1"/>
  <c r="T136" i="1" s="1"/>
  <c r="T137" i="1" s="1"/>
  <c r="T138" i="1" s="1"/>
  <c r="T139" i="1" s="1"/>
  <c r="T140" i="1" s="1"/>
  <c r="T141" i="1" s="1"/>
  <c r="T142" i="1" s="1"/>
  <c r="T143" i="1" s="1"/>
  <c r="T144" i="1" s="1"/>
  <c r="T145" i="1" s="1"/>
  <c r="T146" i="1" s="1"/>
  <c r="T147" i="1" s="1"/>
  <c r="T148" i="1" s="1"/>
  <c r="T149" i="1" s="1"/>
  <c r="T150" i="1" s="1"/>
  <c r="T151" i="1" s="1"/>
  <c r="T152" i="1" s="1"/>
  <c r="T153" i="1" s="1"/>
  <c r="T154" i="1" s="1"/>
  <c r="T155" i="1" s="1"/>
  <c r="T156" i="1" s="1"/>
  <c r="T157" i="1" s="1"/>
  <c r="T158" i="1" s="1"/>
  <c r="T159" i="1" s="1"/>
  <c r="T160" i="1" s="1"/>
  <c r="T161" i="1" s="1"/>
  <c r="T162" i="1" s="1"/>
  <c r="T163" i="1" s="1"/>
  <c r="T164" i="1" s="1"/>
  <c r="T165" i="1" s="1"/>
  <c r="T166" i="1" s="1"/>
  <c r="T167" i="1" s="1"/>
  <c r="T168" i="1" s="1"/>
  <c r="T169" i="1" s="1"/>
  <c r="T170" i="1" s="1"/>
  <c r="T171" i="1" s="1"/>
  <c r="T172" i="1" s="1"/>
  <c r="T173" i="1" s="1"/>
  <c r="T174" i="1" s="1"/>
  <c r="T175" i="1" s="1"/>
  <c r="T176" i="1" s="1"/>
  <c r="T177" i="1" s="1"/>
  <c r="T178" i="1" s="1"/>
  <c r="T179" i="1" s="1"/>
  <c r="T180" i="1" s="1"/>
  <c r="T181" i="1" s="1"/>
  <c r="T182" i="1" s="1"/>
  <c r="T183" i="1" s="1"/>
  <c r="T184" i="1" s="1"/>
  <c r="T185" i="1" s="1"/>
  <c r="T186" i="1" s="1"/>
  <c r="T187" i="1" s="1"/>
  <c r="T188" i="1" s="1"/>
  <c r="T189" i="1" s="1"/>
  <c r="T190" i="1" s="1"/>
  <c r="T191" i="1" s="1"/>
  <c r="T192" i="1" s="1"/>
  <c r="T193" i="1" s="1"/>
  <c r="T194" i="1" s="1"/>
  <c r="T195" i="1" s="1"/>
  <c r="T196" i="1" s="1"/>
  <c r="T197" i="1" s="1"/>
  <c r="T198" i="1" s="1"/>
  <c r="T199" i="1" s="1"/>
  <c r="T200" i="1" s="1"/>
  <c r="T201" i="1" s="1"/>
  <c r="T202" i="1" s="1"/>
  <c r="T203" i="1" s="1"/>
  <c r="T204" i="1" s="1"/>
  <c r="T205" i="1" s="1"/>
  <c r="T206" i="1" s="1"/>
  <c r="T207" i="1" s="1"/>
  <c r="T208" i="1" s="1"/>
  <c r="T209" i="1" s="1"/>
  <c r="T210" i="1" s="1"/>
  <c r="T211" i="1" s="1"/>
  <c r="T212" i="1" s="1"/>
  <c r="T213" i="1" s="1"/>
  <c r="T214" i="1" s="1"/>
  <c r="T215" i="1" s="1"/>
  <c r="T216" i="1" s="1"/>
  <c r="T217" i="1" s="1"/>
  <c r="T218" i="1" s="1"/>
  <c r="T219" i="1" s="1"/>
  <c r="T220" i="1" s="1"/>
  <c r="T221" i="1" s="1"/>
  <c r="T222" i="1" s="1"/>
  <c r="T223" i="1" s="1"/>
  <c r="T224" i="1" s="1"/>
  <c r="T225" i="1" s="1"/>
  <c r="T226" i="1" s="1"/>
  <c r="T227" i="1" s="1"/>
  <c r="T228" i="1" s="1"/>
  <c r="T229" i="1" s="1"/>
  <c r="T230" i="1" s="1"/>
  <c r="T231" i="1" s="1"/>
  <c r="T232" i="1" s="1"/>
  <c r="T233" i="1" s="1"/>
  <c r="T234" i="1" s="1"/>
  <c r="T235" i="1" s="1"/>
  <c r="T236" i="1" s="1"/>
  <c r="T237" i="1" s="1"/>
  <c r="T238" i="1" s="1"/>
  <c r="T239" i="1" s="1"/>
  <c r="T240" i="1" s="1"/>
  <c r="T241" i="1" s="1"/>
  <c r="T242" i="1" s="1"/>
  <c r="T243" i="1" s="1"/>
  <c r="T244" i="1" s="1"/>
  <c r="T245" i="1" s="1"/>
  <c r="T246" i="1" s="1"/>
  <c r="T247" i="1" s="1"/>
  <c r="T248" i="1" s="1"/>
  <c r="T249" i="1" s="1"/>
  <c r="T250" i="1" s="1"/>
  <c r="T251" i="1" s="1"/>
  <c r="T252" i="1" s="1"/>
  <c r="T253" i="1" s="1"/>
  <c r="T254" i="1" s="1"/>
  <c r="T255" i="1" s="1"/>
  <c r="T256" i="1" s="1"/>
  <c r="T257" i="1" s="1"/>
  <c r="T258" i="1" s="1"/>
  <c r="T259" i="1" s="1"/>
  <c r="T260" i="1" s="1"/>
  <c r="T261" i="1" s="1"/>
  <c r="T262" i="1" s="1"/>
  <c r="T263" i="1" s="1"/>
  <c r="T264" i="1" s="1"/>
  <c r="T265" i="1" s="1"/>
  <c r="T266" i="1" s="1"/>
  <c r="T267" i="1" s="1"/>
  <c r="T268" i="1" s="1"/>
  <c r="T269" i="1" s="1"/>
  <c r="T270" i="1" s="1"/>
  <c r="T271" i="1" s="1"/>
  <c r="T272" i="1" s="1"/>
  <c r="T273" i="1" s="1"/>
  <c r="T274" i="1" s="1"/>
  <c r="T275" i="1" s="1"/>
  <c r="T276" i="1" s="1"/>
  <c r="T277" i="1" s="1"/>
  <c r="T278" i="1" s="1"/>
  <c r="T279" i="1" s="1"/>
  <c r="T280" i="1" s="1"/>
  <c r="T281" i="1" s="1"/>
  <c r="T282" i="1" s="1"/>
  <c r="T283" i="1" s="1"/>
  <c r="T284" i="1" s="1"/>
  <c r="T285" i="1" s="1"/>
  <c r="T286" i="1" s="1"/>
  <c r="T287" i="1" s="1"/>
  <c r="T288" i="1" s="1"/>
  <c r="T289" i="1" s="1"/>
  <c r="T290" i="1" s="1"/>
  <c r="T291" i="1" s="1"/>
  <c r="T292" i="1" s="1"/>
  <c r="T293" i="1" s="1"/>
  <c r="T294" i="1" s="1"/>
  <c r="T295" i="1" s="1"/>
  <c r="T296" i="1" s="1"/>
  <c r="T297" i="1" s="1"/>
  <c r="T298" i="1" s="1"/>
  <c r="T299" i="1" s="1"/>
  <c r="T300" i="1" s="1"/>
  <c r="T301" i="1" s="1"/>
  <c r="T302" i="1" s="1"/>
  <c r="T303" i="1" s="1"/>
  <c r="T304" i="1" s="1"/>
  <c r="T305" i="1" s="1"/>
  <c r="T306" i="1" s="1"/>
  <c r="T307" i="1" s="1"/>
  <c r="T308" i="1" s="1"/>
  <c r="T309" i="1" s="1"/>
  <c r="T310" i="1" s="1"/>
  <c r="T311" i="1" s="1"/>
  <c r="T312" i="1" s="1"/>
  <c r="T313" i="1" s="1"/>
  <c r="T314" i="1" s="1"/>
  <c r="T315" i="1" s="1"/>
  <c r="T316" i="1" s="1"/>
  <c r="T317" i="1" s="1"/>
  <c r="T318" i="1" s="1"/>
  <c r="T319" i="1" s="1"/>
  <c r="T320" i="1" s="1"/>
  <c r="T321" i="1" s="1"/>
  <c r="T322" i="1" s="1"/>
  <c r="T323" i="1" s="1"/>
  <c r="T324" i="1" s="1"/>
  <c r="T325" i="1" s="1"/>
  <c r="T326" i="1" s="1"/>
  <c r="T327" i="1" s="1"/>
  <c r="T328" i="1" s="1"/>
  <c r="T329" i="1" s="1"/>
  <c r="T330" i="1" s="1"/>
  <c r="T331" i="1" s="1"/>
  <c r="T332" i="1" s="1"/>
  <c r="T333" i="1" s="1"/>
  <c r="T334" i="1" s="1"/>
  <c r="T335" i="1" s="1"/>
  <c r="T336" i="1" s="1"/>
  <c r="T337" i="1" s="1"/>
  <c r="T338" i="1" s="1"/>
  <c r="T339" i="1" s="1"/>
  <c r="T340" i="1" s="1"/>
  <c r="T341" i="1" s="1"/>
  <c r="T342" i="1" s="1"/>
  <c r="T343" i="1" s="1"/>
  <c r="T344" i="1" s="1"/>
  <c r="T345" i="1" s="1"/>
  <c r="T346" i="1" s="1"/>
  <c r="T347" i="1" s="1"/>
  <c r="T348" i="1" s="1"/>
  <c r="T349" i="1" s="1"/>
  <c r="T350" i="1" s="1"/>
  <c r="T351" i="1" s="1"/>
  <c r="T352" i="1" s="1"/>
  <c r="T353" i="1" s="1"/>
  <c r="T354" i="1" s="1"/>
  <c r="T355" i="1" s="1"/>
  <c r="T356" i="1" s="1"/>
  <c r="T357" i="1" s="1"/>
  <c r="T358" i="1" s="1"/>
  <c r="T359" i="1" s="1"/>
  <c r="T360" i="1" s="1"/>
  <c r="T361" i="1" s="1"/>
  <c r="T362" i="1" s="1"/>
  <c r="T363" i="1" s="1"/>
  <c r="T364" i="1" s="1"/>
  <c r="T365" i="1" s="1"/>
  <c r="T366" i="1" s="1"/>
  <c r="T367" i="1" s="1"/>
  <c r="T368" i="1" s="1"/>
  <c r="T369" i="1" s="1"/>
  <c r="T370" i="1" s="1"/>
  <c r="T371" i="1" s="1"/>
  <c r="T372" i="1" s="1"/>
  <c r="T373" i="1" s="1"/>
  <c r="T374" i="1" s="1"/>
  <c r="T375" i="1" s="1"/>
  <c r="T376" i="1" s="1"/>
  <c r="T377" i="1" s="1"/>
  <c r="T378" i="1" s="1"/>
  <c r="T379" i="1" s="1"/>
  <c r="T380" i="1" s="1"/>
  <c r="T381" i="1" s="1"/>
  <c r="T382" i="1" s="1"/>
  <c r="T383" i="1" s="1"/>
  <c r="T384" i="1" s="1"/>
  <c r="T385" i="1" s="1"/>
  <c r="T386" i="1" s="1"/>
  <c r="T387" i="1" s="1"/>
  <c r="T388" i="1" s="1"/>
  <c r="T389" i="1" s="1"/>
  <c r="T390" i="1" s="1"/>
  <c r="T391" i="1" s="1"/>
  <c r="T392" i="1" s="1"/>
  <c r="T393" i="1" s="1"/>
  <c r="T394" i="1" s="1"/>
  <c r="T395" i="1" s="1"/>
  <c r="T396" i="1" s="1"/>
  <c r="T397" i="1" s="1"/>
  <c r="T398" i="1" s="1"/>
  <c r="T399" i="1" s="1"/>
  <c r="T400" i="1" s="1"/>
  <c r="T401" i="1" s="1"/>
  <c r="T402" i="1" s="1"/>
  <c r="T403" i="1" s="1"/>
  <c r="T404" i="1" s="1"/>
  <c r="T405" i="1" s="1"/>
  <c r="T406" i="1" s="1"/>
  <c r="T407" i="1" s="1"/>
  <c r="T408" i="1" s="1"/>
  <c r="T409" i="1" s="1"/>
  <c r="T410" i="1" s="1"/>
  <c r="T411" i="1" s="1"/>
  <c r="T412" i="1" s="1"/>
  <c r="T413" i="1" s="1"/>
  <c r="T414" i="1" s="1"/>
  <c r="T415" i="1" s="1"/>
  <c r="T416" i="1" s="1"/>
  <c r="T417" i="1" s="1"/>
  <c r="T418" i="1" s="1"/>
  <c r="T419" i="1" s="1"/>
  <c r="T420" i="1" s="1"/>
  <c r="T421" i="1" s="1"/>
  <c r="T422" i="1" s="1"/>
  <c r="T423" i="1" s="1"/>
  <c r="T424" i="1" s="1"/>
  <c r="T425" i="1" s="1"/>
  <c r="T426" i="1" s="1"/>
  <c r="T427" i="1" s="1"/>
  <c r="T428" i="1" s="1"/>
  <c r="T429" i="1" s="1"/>
  <c r="T430" i="1" s="1"/>
  <c r="T431" i="1" s="1"/>
  <c r="T432" i="1" s="1"/>
  <c r="T433" i="1" s="1"/>
  <c r="T434" i="1" s="1"/>
  <c r="T435" i="1" s="1"/>
  <c r="T436" i="1" s="1"/>
  <c r="T437" i="1" s="1"/>
  <c r="T438" i="1" s="1"/>
  <c r="T439" i="1" s="1"/>
  <c r="T440" i="1" s="1"/>
  <c r="T441" i="1" s="1"/>
  <c r="T442" i="1" s="1"/>
  <c r="T443" i="1" s="1"/>
  <c r="T444" i="1" s="1"/>
  <c r="T445" i="1" s="1"/>
  <c r="T446" i="1" s="1"/>
  <c r="T447" i="1" s="1"/>
  <c r="T448" i="1" s="1"/>
  <c r="T449" i="1" s="1"/>
  <c r="T450" i="1" s="1"/>
  <c r="T451" i="1" s="1"/>
  <c r="T452" i="1" s="1"/>
  <c r="T453" i="1" s="1"/>
  <c r="T454" i="1" s="1"/>
  <c r="T455" i="1" s="1"/>
  <c r="T456" i="1" s="1"/>
  <c r="T457" i="1" s="1"/>
  <c r="T458" i="1" s="1"/>
  <c r="T459" i="1" s="1"/>
  <c r="T460" i="1" s="1"/>
  <c r="T461" i="1" s="1"/>
  <c r="T462" i="1" s="1"/>
  <c r="T463" i="1" s="1"/>
  <c r="T464" i="1" s="1"/>
  <c r="T465" i="1" s="1"/>
  <c r="T466" i="1" s="1"/>
  <c r="T467" i="1" s="1"/>
  <c r="T468" i="1" s="1"/>
  <c r="T469" i="1" s="1"/>
  <c r="T470" i="1" s="1"/>
  <c r="T471" i="1" s="1"/>
  <c r="T472" i="1" s="1"/>
  <c r="T473" i="1" s="1"/>
  <c r="T474" i="1" s="1"/>
  <c r="T475" i="1" s="1"/>
  <c r="T476" i="1" s="1"/>
  <c r="T477" i="1" s="1"/>
  <c r="T478" i="1" s="1"/>
  <c r="T479" i="1" s="1"/>
  <c r="T480" i="1" s="1"/>
  <c r="T481" i="1" s="1"/>
  <c r="T482" i="1" s="1"/>
  <c r="T483" i="1" s="1"/>
  <c r="T484" i="1" s="1"/>
  <c r="T485" i="1" s="1"/>
  <c r="T486" i="1" s="1"/>
  <c r="T487" i="1" s="1"/>
  <c r="T488" i="1" s="1"/>
  <c r="T489" i="1" s="1"/>
  <c r="T490" i="1" s="1"/>
  <c r="T491" i="1" s="1"/>
  <c r="T492" i="1" s="1"/>
  <c r="T493" i="1" s="1"/>
  <c r="T494" i="1" s="1"/>
  <c r="T495" i="1" s="1"/>
  <c r="T496" i="1" s="1"/>
  <c r="T497" i="1" s="1"/>
  <c r="T498" i="1" s="1"/>
  <c r="T499" i="1" s="1"/>
  <c r="T500" i="1" s="1"/>
  <c r="T501" i="1" s="1"/>
  <c r="T502" i="1" s="1"/>
  <c r="T503" i="1" s="1"/>
  <c r="T504" i="1" s="1"/>
  <c r="T505" i="1" s="1"/>
  <c r="T506" i="1" s="1"/>
  <c r="T507" i="1" s="1"/>
  <c r="T508" i="1" s="1"/>
  <c r="T509" i="1" s="1"/>
  <c r="T510" i="1" s="1"/>
  <c r="T511" i="1" s="1"/>
  <c r="T512" i="1" s="1"/>
  <c r="T513" i="1" s="1"/>
  <c r="T514" i="1" s="1"/>
  <c r="T515" i="1" s="1"/>
  <c r="T516" i="1" s="1"/>
  <c r="T517" i="1" s="1"/>
  <c r="T518" i="1" s="1"/>
  <c r="T519" i="1" s="1"/>
  <c r="T520" i="1" s="1"/>
  <c r="T521" i="1" s="1"/>
  <c r="T522" i="1" s="1"/>
  <c r="T523" i="1" s="1"/>
  <c r="T524" i="1" s="1"/>
  <c r="T525" i="1" s="1"/>
  <c r="T526" i="1" s="1"/>
  <c r="T527" i="1" s="1"/>
  <c r="T528" i="1" s="1"/>
  <c r="T529" i="1" s="1"/>
  <c r="T530" i="1" s="1"/>
  <c r="T531" i="1" s="1"/>
  <c r="T532" i="1" s="1"/>
  <c r="T533" i="1" s="1"/>
  <c r="T534" i="1" s="1"/>
  <c r="T535" i="1" s="1"/>
  <c r="T536" i="1" s="1"/>
  <c r="T537" i="1" s="1"/>
  <c r="T538" i="1" s="1"/>
  <c r="T539" i="1" s="1"/>
  <c r="T540" i="1" s="1"/>
  <c r="T541" i="1" s="1"/>
  <c r="T542" i="1" s="1"/>
  <c r="T543" i="1" s="1"/>
  <c r="T544" i="1" s="1"/>
  <c r="T545" i="1" s="1"/>
  <c r="T546" i="1" s="1"/>
  <c r="T547" i="1" s="1"/>
  <c r="T548" i="1" s="1"/>
  <c r="T549" i="1" s="1"/>
  <c r="T550" i="1" s="1"/>
  <c r="T551" i="1" s="1"/>
  <c r="T552" i="1" s="1"/>
  <c r="T553" i="1" s="1"/>
  <c r="T554" i="1" s="1"/>
  <c r="T555" i="1" s="1"/>
  <c r="T556" i="1" s="1"/>
  <c r="T557" i="1" s="1"/>
  <c r="T558" i="1" s="1"/>
  <c r="T559" i="1" s="1"/>
  <c r="T560" i="1" s="1"/>
  <c r="T561" i="1" s="1"/>
  <c r="T562" i="1" s="1"/>
  <c r="T563" i="1" s="1"/>
  <c r="T564" i="1" s="1"/>
  <c r="T565" i="1" s="1"/>
  <c r="T566" i="1" s="1"/>
  <c r="T567" i="1" s="1"/>
  <c r="T568" i="1" s="1"/>
  <c r="T569" i="1" s="1"/>
  <c r="T570" i="1" s="1"/>
  <c r="T571" i="1" s="1"/>
  <c r="T572" i="1" s="1"/>
  <c r="T573" i="1" s="1"/>
  <c r="T574" i="1" s="1"/>
  <c r="T575" i="1" s="1"/>
  <c r="T576" i="1" s="1"/>
  <c r="T577" i="1" s="1"/>
  <c r="T578" i="1" s="1"/>
  <c r="T579" i="1" s="1"/>
  <c r="T580" i="1" s="1"/>
  <c r="T581" i="1" s="1"/>
  <c r="T582" i="1" s="1"/>
  <c r="T583" i="1" s="1"/>
  <c r="T584" i="1" s="1"/>
  <c r="T585" i="1" s="1"/>
  <c r="T586" i="1" s="1"/>
  <c r="T587" i="1" s="1"/>
  <c r="T588" i="1" s="1"/>
  <c r="T589" i="1" s="1"/>
  <c r="T590" i="1" s="1"/>
  <c r="T591" i="1" s="1"/>
  <c r="T592" i="1" s="1"/>
  <c r="T593" i="1" s="1"/>
  <c r="T594" i="1" s="1"/>
  <c r="T595" i="1" s="1"/>
  <c r="T596" i="1" s="1"/>
  <c r="T597" i="1" s="1"/>
  <c r="T598" i="1" s="1"/>
  <c r="T599" i="1" s="1"/>
  <c r="T600" i="1" s="1"/>
  <c r="T601" i="1" s="1"/>
  <c r="T602" i="1" s="1"/>
  <c r="T603" i="1" s="1"/>
  <c r="T604" i="1" s="1"/>
  <c r="T605" i="1" s="1"/>
  <c r="T606" i="1" s="1"/>
  <c r="T607" i="1" s="1"/>
  <c r="T608" i="1" s="1"/>
  <c r="T609" i="1" s="1"/>
  <c r="T610" i="1" s="1"/>
  <c r="T611" i="1" s="1"/>
  <c r="T612" i="1" s="1"/>
  <c r="T613" i="1" s="1"/>
  <c r="T614" i="1" s="1"/>
  <c r="T615" i="1" s="1"/>
  <c r="T616" i="1" s="1"/>
  <c r="T617" i="1" s="1"/>
  <c r="T618" i="1" s="1"/>
  <c r="T619" i="1" s="1"/>
  <c r="T620" i="1" s="1"/>
  <c r="T621" i="1" s="1"/>
  <c r="T622" i="1" s="1"/>
  <c r="T623" i="1" s="1"/>
  <c r="T624" i="1" s="1"/>
  <c r="T625" i="1" s="1"/>
  <c r="T626" i="1" s="1"/>
  <c r="T627" i="1" s="1"/>
  <c r="T628" i="1" s="1"/>
  <c r="T629" i="1" s="1"/>
  <c r="T630" i="1" s="1"/>
  <c r="T631" i="1" s="1"/>
  <c r="T632" i="1" s="1"/>
  <c r="T633" i="1" s="1"/>
  <c r="T634" i="1" s="1"/>
  <c r="T635" i="1" s="1"/>
  <c r="T636" i="1" s="1"/>
  <c r="T637" i="1" s="1"/>
  <c r="T638" i="1" s="1"/>
  <c r="T639" i="1" s="1"/>
  <c r="T640" i="1" s="1"/>
  <c r="T641" i="1" s="1"/>
  <c r="T642" i="1" s="1"/>
  <c r="T643" i="1" s="1"/>
  <c r="T644" i="1" s="1"/>
  <c r="T645" i="1" s="1"/>
  <c r="T646" i="1" s="1"/>
  <c r="T647" i="1" s="1"/>
  <c r="T648" i="1" s="1"/>
  <c r="T649" i="1" s="1"/>
  <c r="T650" i="1" s="1"/>
  <c r="T651" i="1" s="1"/>
  <c r="T652" i="1" s="1"/>
  <c r="T653" i="1" s="1"/>
  <c r="T654" i="1" s="1"/>
  <c r="T655" i="1" s="1"/>
  <c r="T656" i="1" s="1"/>
  <c r="T657" i="1" s="1"/>
  <c r="T658" i="1" s="1"/>
  <c r="T659" i="1" s="1"/>
  <c r="T660" i="1" s="1"/>
  <c r="T661" i="1" s="1"/>
  <c r="T662" i="1" s="1"/>
  <c r="T663" i="1" s="1"/>
  <c r="T664" i="1" s="1"/>
  <c r="T665" i="1" s="1"/>
  <c r="T666" i="1" s="1"/>
  <c r="T667" i="1" s="1"/>
  <c r="T668" i="1" s="1"/>
  <c r="T669" i="1" s="1"/>
  <c r="T670" i="1" s="1"/>
  <c r="T671" i="1" s="1"/>
  <c r="T672" i="1" s="1"/>
  <c r="T673" i="1" s="1"/>
  <c r="T674" i="1" s="1"/>
  <c r="T675" i="1" s="1"/>
  <c r="T676" i="1" s="1"/>
  <c r="T677" i="1" s="1"/>
  <c r="T678" i="1" s="1"/>
  <c r="T679" i="1" s="1"/>
  <c r="T680" i="1" s="1"/>
  <c r="T681" i="1" s="1"/>
  <c r="T682" i="1" s="1"/>
  <c r="T683" i="1" s="1"/>
  <c r="T684" i="1" s="1"/>
  <c r="T685" i="1" s="1"/>
  <c r="T686" i="1" s="1"/>
  <c r="T687" i="1" s="1"/>
  <c r="T688" i="1" s="1"/>
  <c r="T689" i="1" s="1"/>
  <c r="T690" i="1" s="1"/>
  <c r="T691" i="1" s="1"/>
  <c r="T692" i="1" s="1"/>
  <c r="T693" i="1" s="1"/>
  <c r="T694" i="1" s="1"/>
  <c r="T695" i="1" s="1"/>
  <c r="T696" i="1" s="1"/>
  <c r="T697" i="1" s="1"/>
  <c r="T698" i="1" s="1"/>
  <c r="T699" i="1" s="1"/>
  <c r="T700" i="1" s="1"/>
  <c r="T701" i="1" s="1"/>
  <c r="T702" i="1" s="1"/>
  <c r="T703" i="1" s="1"/>
  <c r="T704" i="1" s="1"/>
  <c r="T705" i="1" s="1"/>
  <c r="T706" i="1" s="1"/>
  <c r="T707" i="1" s="1"/>
  <c r="T708" i="1" s="1"/>
  <c r="T709" i="1" s="1"/>
  <c r="T710" i="1" s="1"/>
  <c r="T711" i="1" s="1"/>
  <c r="T712" i="1" s="1"/>
  <c r="T713" i="1" s="1"/>
  <c r="T714" i="1" s="1"/>
  <c r="T715" i="1" s="1"/>
  <c r="T716" i="1" s="1"/>
  <c r="T717" i="1" s="1"/>
  <c r="T718" i="1" s="1"/>
  <c r="T719" i="1" s="1"/>
  <c r="T720" i="1" s="1"/>
  <c r="T721" i="1" s="1"/>
  <c r="T722" i="1" s="1"/>
  <c r="T723" i="1" s="1"/>
  <c r="T724" i="1" s="1"/>
  <c r="T725" i="1" s="1"/>
  <c r="T726" i="1" s="1"/>
  <c r="T727" i="1" s="1"/>
  <c r="T728" i="1" s="1"/>
  <c r="T729" i="1" s="1"/>
  <c r="T730" i="1" s="1"/>
  <c r="T731" i="1" s="1"/>
  <c r="T732" i="1" s="1"/>
  <c r="T733" i="1" s="1"/>
  <c r="T734" i="1" s="1"/>
  <c r="T735" i="1" s="1"/>
  <c r="T736" i="1" s="1"/>
  <c r="T737" i="1" s="1"/>
  <c r="T738" i="1" s="1"/>
  <c r="T739" i="1" s="1"/>
  <c r="T740" i="1" s="1"/>
  <c r="T741" i="1" s="1"/>
  <c r="T742" i="1" s="1"/>
  <c r="T743" i="1" s="1"/>
  <c r="T744" i="1" s="1"/>
  <c r="T745" i="1" s="1"/>
  <c r="T746" i="1" s="1"/>
  <c r="T747" i="1" s="1"/>
  <c r="T748" i="1" s="1"/>
  <c r="T749" i="1" s="1"/>
  <c r="T750" i="1" s="1"/>
  <c r="T751" i="1" s="1"/>
  <c r="T752" i="1" s="1"/>
  <c r="T753" i="1" s="1"/>
  <c r="T754" i="1" s="1"/>
  <c r="T755" i="1" s="1"/>
  <c r="T756" i="1" s="1"/>
  <c r="T757" i="1" s="1"/>
  <c r="T758" i="1" s="1"/>
  <c r="T759" i="1" s="1"/>
  <c r="T760" i="1" s="1"/>
  <c r="T761" i="1" s="1"/>
  <c r="T762" i="1" s="1"/>
  <c r="T763" i="1" s="1"/>
  <c r="T764" i="1" s="1"/>
  <c r="T765" i="1" s="1"/>
  <c r="T766" i="1" s="1"/>
  <c r="T767" i="1" s="1"/>
  <c r="T768" i="1" s="1"/>
  <c r="T769" i="1" s="1"/>
  <c r="T770" i="1" s="1"/>
  <c r="T771" i="1" s="1"/>
  <c r="T772" i="1" s="1"/>
  <c r="T773" i="1" s="1"/>
  <c r="T774" i="1" s="1"/>
  <c r="T775" i="1" s="1"/>
  <c r="T776" i="1" s="1"/>
  <c r="T777" i="1" s="1"/>
  <c r="T778" i="1" s="1"/>
  <c r="T779" i="1" s="1"/>
  <c r="T780" i="1" s="1"/>
  <c r="T781" i="1" s="1"/>
  <c r="T782" i="1" s="1"/>
  <c r="T783" i="1" s="1"/>
  <c r="T784" i="1" s="1"/>
  <c r="T785" i="1" s="1"/>
  <c r="T786" i="1" s="1"/>
  <c r="T787" i="1" s="1"/>
  <c r="T788" i="1" s="1"/>
  <c r="T789" i="1" s="1"/>
  <c r="T790" i="1" s="1"/>
  <c r="T791" i="1" s="1"/>
  <c r="T792" i="1" s="1"/>
  <c r="T793" i="1" s="1"/>
  <c r="T794" i="1" s="1"/>
  <c r="T795" i="1" s="1"/>
  <c r="T796" i="1" s="1"/>
  <c r="T797" i="1" s="1"/>
  <c r="T798" i="1" s="1"/>
  <c r="T799" i="1" s="1"/>
  <c r="T800" i="1" s="1"/>
  <c r="T801" i="1" s="1"/>
  <c r="T802" i="1" s="1"/>
  <c r="T803" i="1" s="1"/>
  <c r="T804" i="1" s="1"/>
  <c r="T805" i="1" s="1"/>
  <c r="T806" i="1" s="1"/>
  <c r="T807" i="1" s="1"/>
  <c r="T808" i="1" s="1"/>
  <c r="T809" i="1" s="1"/>
  <c r="T810" i="1" s="1"/>
  <c r="T811" i="1" s="1"/>
  <c r="T812" i="1" s="1"/>
  <c r="T813" i="1" s="1"/>
  <c r="T814" i="1" s="1"/>
  <c r="T815" i="1" s="1"/>
  <c r="T816" i="1" s="1"/>
  <c r="T817" i="1" s="1"/>
  <c r="T818" i="1" s="1"/>
  <c r="T819" i="1" s="1"/>
  <c r="T820" i="1" s="1"/>
  <c r="T821" i="1" s="1"/>
  <c r="T822" i="1" s="1"/>
  <c r="T823" i="1" s="1"/>
  <c r="T824" i="1" s="1"/>
  <c r="T825" i="1" s="1"/>
  <c r="T826" i="1" s="1"/>
  <c r="T827" i="1" s="1"/>
  <c r="T828" i="1" s="1"/>
  <c r="T829" i="1" s="1"/>
  <c r="T830" i="1" s="1"/>
  <c r="T831" i="1" s="1"/>
  <c r="T832" i="1" s="1"/>
  <c r="T833" i="1" s="1"/>
  <c r="T834" i="1" s="1"/>
  <c r="T835" i="1" s="1"/>
  <c r="T836" i="1" s="1"/>
  <c r="T837" i="1" s="1"/>
  <c r="T838" i="1" s="1"/>
  <c r="T839" i="1" s="1"/>
  <c r="T840" i="1" s="1"/>
  <c r="T841" i="1" s="1"/>
  <c r="T842" i="1" s="1"/>
  <c r="T843" i="1" s="1"/>
  <c r="T844" i="1" s="1"/>
  <c r="T845" i="1" s="1"/>
  <c r="T846" i="1" s="1"/>
  <c r="T847" i="1" s="1"/>
  <c r="T848" i="1" s="1"/>
  <c r="T849" i="1" s="1"/>
  <c r="T850" i="1" s="1"/>
  <c r="T851" i="1" s="1"/>
  <c r="T852" i="1" s="1"/>
  <c r="T853" i="1" s="1"/>
  <c r="T854" i="1" s="1"/>
  <c r="T855" i="1" s="1"/>
  <c r="T856" i="1" s="1"/>
  <c r="T857" i="1" s="1"/>
  <c r="T858" i="1" s="1"/>
  <c r="T859" i="1" s="1"/>
  <c r="T860" i="1" s="1"/>
  <c r="T861" i="1" s="1"/>
  <c r="T862" i="1" s="1"/>
  <c r="T863" i="1" s="1"/>
  <c r="T864" i="1" s="1"/>
  <c r="T865" i="1" s="1"/>
  <c r="T866" i="1" s="1"/>
  <c r="T867" i="1" s="1"/>
  <c r="T868" i="1" s="1"/>
  <c r="T869" i="1" s="1"/>
  <c r="T870" i="1" s="1"/>
  <c r="T871" i="1" s="1"/>
  <c r="T872" i="1" s="1"/>
  <c r="T873" i="1" s="1"/>
  <c r="T874" i="1" s="1"/>
  <c r="T875" i="1" s="1"/>
  <c r="T876" i="1" s="1"/>
  <c r="T877" i="1" s="1"/>
  <c r="T878" i="1" s="1"/>
  <c r="T879" i="1" s="1"/>
  <c r="T880" i="1" s="1"/>
  <c r="T881" i="1" s="1"/>
  <c r="T882" i="1" s="1"/>
  <c r="T883" i="1" s="1"/>
  <c r="T884" i="1" s="1"/>
  <c r="T885" i="1" s="1"/>
  <c r="T886" i="1" s="1"/>
  <c r="T887" i="1" s="1"/>
  <c r="T888" i="1" s="1"/>
  <c r="T889" i="1" s="1"/>
  <c r="T890" i="1" s="1"/>
  <c r="T891" i="1" s="1"/>
  <c r="T892" i="1" s="1"/>
  <c r="T893" i="1" s="1"/>
  <c r="T894" i="1" s="1"/>
  <c r="T895" i="1" s="1"/>
  <c r="T896" i="1" s="1"/>
  <c r="T897" i="1" s="1"/>
  <c r="T898" i="1" s="1"/>
  <c r="T899" i="1" s="1"/>
  <c r="T900" i="1" s="1"/>
  <c r="T901" i="1" s="1"/>
  <c r="T902" i="1" s="1"/>
  <c r="T903" i="1" s="1"/>
  <c r="T904" i="1" s="1"/>
  <c r="T905" i="1" s="1"/>
  <c r="T906" i="1" s="1"/>
  <c r="T907" i="1" s="1"/>
  <c r="T908" i="1" s="1"/>
  <c r="T909" i="1" s="1"/>
  <c r="T910" i="1" s="1"/>
  <c r="T911" i="1" s="1"/>
  <c r="T912" i="1" s="1"/>
  <c r="T913" i="1" s="1"/>
  <c r="T914" i="1" s="1"/>
  <c r="T915" i="1" s="1"/>
  <c r="T916" i="1" s="1"/>
  <c r="T917" i="1" s="1"/>
  <c r="T918" i="1" s="1"/>
  <c r="T919" i="1" s="1"/>
  <c r="T920" i="1" s="1"/>
  <c r="T921" i="1" s="1"/>
  <c r="T922" i="1" s="1"/>
  <c r="T923" i="1" s="1"/>
  <c r="T924" i="1" s="1"/>
  <c r="T925" i="1" s="1"/>
  <c r="T926" i="1" s="1"/>
  <c r="T927" i="1" s="1"/>
  <c r="T928" i="1" s="1"/>
  <c r="T929" i="1" s="1"/>
  <c r="T930" i="1" s="1"/>
  <c r="T931" i="1" s="1"/>
  <c r="T932" i="1" s="1"/>
  <c r="T933" i="1" s="1"/>
  <c r="T934" i="1" s="1"/>
  <c r="T935" i="1" s="1"/>
  <c r="T936" i="1" s="1"/>
  <c r="T937" i="1" s="1"/>
  <c r="T938" i="1" s="1"/>
  <c r="T939" i="1" s="1"/>
  <c r="T940" i="1" s="1"/>
  <c r="T941" i="1" s="1"/>
  <c r="T942" i="1" s="1"/>
  <c r="T943" i="1" s="1"/>
  <c r="T944" i="1" s="1"/>
  <c r="T945" i="1" s="1"/>
  <c r="T946" i="1" s="1"/>
  <c r="T947" i="1" s="1"/>
  <c r="T948" i="1" s="1"/>
  <c r="T949" i="1" s="1"/>
  <c r="T950" i="1" s="1"/>
  <c r="T951" i="1" s="1"/>
  <c r="T952" i="1" s="1"/>
  <c r="T953" i="1" s="1"/>
  <c r="T954" i="1" s="1"/>
  <c r="T955" i="1" s="1"/>
  <c r="T956" i="1" s="1"/>
  <c r="T957" i="1" s="1"/>
  <c r="T958" i="1" s="1"/>
  <c r="T959" i="1" s="1"/>
  <c r="T960" i="1" s="1"/>
  <c r="T961" i="1" s="1"/>
  <c r="T962" i="1" s="1"/>
  <c r="T963" i="1" s="1"/>
  <c r="T964" i="1" s="1"/>
  <c r="T965" i="1" s="1"/>
  <c r="T966" i="1" s="1"/>
  <c r="T967" i="1" s="1"/>
  <c r="T968" i="1" s="1"/>
  <c r="T969" i="1" s="1"/>
  <c r="T970" i="1" s="1"/>
  <c r="T971" i="1" s="1"/>
  <c r="T972" i="1" s="1"/>
  <c r="T973" i="1" s="1"/>
  <c r="T974" i="1" s="1"/>
  <c r="T975" i="1" s="1"/>
  <c r="T976" i="1" s="1"/>
  <c r="T977" i="1" s="1"/>
  <c r="T978" i="1" s="1"/>
  <c r="T979" i="1" s="1"/>
  <c r="T980" i="1" s="1"/>
  <c r="T981" i="1" s="1"/>
  <c r="T982" i="1" s="1"/>
  <c r="T983" i="1" s="1"/>
  <c r="T984" i="1" s="1"/>
  <c r="T985" i="1" s="1"/>
  <c r="T986" i="1" s="1"/>
  <c r="T987" i="1" s="1"/>
  <c r="T988" i="1" s="1"/>
  <c r="T989" i="1" s="1"/>
  <c r="T990" i="1" s="1"/>
  <c r="T991" i="1" s="1"/>
  <c r="T992" i="1" s="1"/>
  <c r="T993" i="1" s="1"/>
  <c r="T994" i="1" s="1"/>
  <c r="T995" i="1" s="1"/>
  <c r="T996" i="1" s="1"/>
  <c r="T997" i="1" s="1"/>
  <c r="T998" i="1" s="1"/>
  <c r="T999" i="1" s="1"/>
  <c r="T1000" i="1" s="1"/>
  <c r="T1001" i="1" s="1"/>
  <c r="T1002" i="1" s="1"/>
  <c r="T1003" i="1" s="1"/>
  <c r="T1004" i="1" s="1"/>
  <c r="T1005" i="1" s="1"/>
  <c r="T1006" i="1" s="1"/>
  <c r="T1007" i="1" s="1"/>
  <c r="T1008" i="1" s="1"/>
  <c r="T1009" i="1" s="1"/>
  <c r="T1010" i="1" s="1"/>
  <c r="T1011" i="1" s="1"/>
  <c r="T1012" i="1" s="1"/>
  <c r="T1013" i="1" s="1"/>
  <c r="T1014" i="1" s="1"/>
  <c r="T1015" i="1" s="1"/>
  <c r="T1016" i="1" s="1"/>
  <c r="T1017" i="1" s="1"/>
  <c r="T1018" i="1" s="1"/>
  <c r="T1019" i="1" s="1"/>
  <c r="T1020" i="1" s="1"/>
  <c r="T1021" i="1" s="1"/>
  <c r="T1022" i="1" s="1"/>
  <c r="T1023" i="1" s="1"/>
  <c r="T1024" i="1" s="1"/>
  <c r="T1025" i="1" s="1"/>
  <c r="T1026" i="1" s="1"/>
  <c r="T1027" i="1" s="1"/>
  <c r="T1028" i="1" s="1"/>
  <c r="T1029" i="1" s="1"/>
  <c r="T1030" i="1" s="1"/>
  <c r="T1031" i="1" s="1"/>
  <c r="T1032" i="1" s="1"/>
  <c r="T1033" i="1" s="1"/>
  <c r="T1034" i="1" s="1"/>
  <c r="T1035" i="1" s="1"/>
  <c r="T1036" i="1" s="1"/>
  <c r="T1037" i="1" s="1"/>
  <c r="T1038" i="1" s="1"/>
  <c r="T1039" i="1" s="1"/>
  <c r="T1040" i="1" s="1"/>
  <c r="T1041" i="1" s="1"/>
  <c r="T1042" i="1" s="1"/>
  <c r="T1043" i="1" s="1"/>
  <c r="T1044" i="1" s="1"/>
  <c r="T1045" i="1" s="1"/>
  <c r="T1046" i="1" s="1"/>
  <c r="T1047" i="1" s="1"/>
  <c r="T1048" i="1" s="1"/>
  <c r="T1049" i="1" s="1"/>
  <c r="T1050" i="1" s="1"/>
  <c r="T1051" i="1" s="1"/>
  <c r="T1052" i="1" s="1"/>
  <c r="T1053" i="1" s="1"/>
  <c r="T1054" i="1" s="1"/>
  <c r="T1055" i="1" s="1"/>
  <c r="T1056" i="1" s="1"/>
  <c r="T1057" i="1" s="1"/>
  <c r="T1058" i="1" s="1"/>
  <c r="T1059" i="1" s="1"/>
  <c r="T1060" i="1" s="1"/>
  <c r="T1061" i="1" s="1"/>
  <c r="T1062" i="1" s="1"/>
  <c r="T1063" i="1" s="1"/>
  <c r="T1064" i="1" s="1"/>
  <c r="T1065" i="1" s="1"/>
  <c r="T1066" i="1" s="1"/>
  <c r="T1067" i="1" s="1"/>
  <c r="T1068" i="1" s="1"/>
  <c r="T1069" i="1" s="1"/>
  <c r="T1070" i="1" s="1"/>
  <c r="T1071" i="1" s="1"/>
  <c r="T1072" i="1" s="1"/>
  <c r="T1073" i="1" s="1"/>
  <c r="T1074" i="1" s="1"/>
  <c r="T1075" i="1" s="1"/>
  <c r="T1076" i="1" s="1"/>
  <c r="T1077" i="1" s="1"/>
  <c r="T1078" i="1" s="1"/>
  <c r="T1079" i="1" s="1"/>
  <c r="T1080" i="1" s="1"/>
  <c r="T1081" i="1" s="1"/>
  <c r="T1082" i="1" s="1"/>
  <c r="T1083" i="1" s="1"/>
  <c r="T1084" i="1" s="1"/>
  <c r="T1085" i="1" s="1"/>
  <c r="T1086" i="1" s="1"/>
  <c r="T1087" i="1" s="1"/>
  <c r="T1088" i="1" s="1"/>
  <c r="T1089" i="1" s="1"/>
  <c r="T1090" i="1" s="1"/>
  <c r="T1091" i="1" s="1"/>
  <c r="T1092" i="1" s="1"/>
  <c r="T1093" i="1" s="1"/>
  <c r="T1094" i="1" s="1"/>
  <c r="T1095" i="1" s="1"/>
  <c r="T1096" i="1" s="1"/>
  <c r="T1097" i="1" s="1"/>
  <c r="T1098" i="1" s="1"/>
  <c r="T1099" i="1" s="1"/>
  <c r="T1100" i="1" s="1"/>
  <c r="T1101" i="1" s="1"/>
  <c r="T1102" i="1" s="1"/>
  <c r="T1103" i="1" s="1"/>
  <c r="T1104" i="1" s="1"/>
  <c r="T1105" i="1" s="1"/>
  <c r="T1106" i="1" s="1"/>
  <c r="T1107" i="1" s="1"/>
  <c r="T1108" i="1" s="1"/>
  <c r="T1109" i="1" s="1"/>
  <c r="T1110" i="1" s="1"/>
  <c r="T1111" i="1" s="1"/>
  <c r="T1112" i="1" s="1"/>
  <c r="T1113" i="1" s="1"/>
  <c r="T1114" i="1" s="1"/>
  <c r="T1115" i="1" s="1"/>
  <c r="T1116" i="1" s="1"/>
  <c r="T1117" i="1" s="1"/>
  <c r="T1118" i="1" s="1"/>
  <c r="T1119" i="1" s="1"/>
  <c r="T1120" i="1" s="1"/>
  <c r="T1121" i="1" s="1"/>
  <c r="T1122" i="1" s="1"/>
  <c r="T1123" i="1" s="1"/>
  <c r="T1124" i="1" s="1"/>
  <c r="T1125" i="1" s="1"/>
  <c r="T1126" i="1" s="1"/>
  <c r="T1127" i="1" s="1"/>
  <c r="T1128" i="1" s="1"/>
  <c r="T1129" i="1" s="1"/>
  <c r="T1130" i="1" s="1"/>
  <c r="T1131" i="1" s="1"/>
  <c r="T1132" i="1" s="1"/>
  <c r="T1133" i="1" s="1"/>
  <c r="AA4" i="11"/>
  <c r="AF4" i="11" s="1"/>
  <c r="AK4" i="11" s="1"/>
  <c r="AP4" i="11" s="1"/>
  <c r="AU4" i="11" s="1"/>
  <c r="AZ4" i="11" s="1"/>
  <c r="BE4" i="11" s="1"/>
  <c r="BJ4" i="11" s="1"/>
  <c r="BO4" i="11" s="1"/>
  <c r="BT4" i="11" s="1"/>
  <c r="BY4" i="11" s="1"/>
  <c r="CD4" i="11" s="1"/>
  <c r="CI4" i="11" s="1"/>
  <c r="CN4" i="11" s="1"/>
  <c r="CS4" i="11" s="1"/>
  <c r="CX4" i="11" s="1"/>
  <c r="DC4" i="11" s="1"/>
  <c r="DH4" i="11" s="1"/>
  <c r="DM4" i="11" s="1"/>
  <c r="DR4" i="11" s="1"/>
  <c r="DW4" i="11" s="1"/>
  <c r="EB4" i="11" s="1"/>
  <c r="EG4" i="11" s="1"/>
  <c r="EL4" i="11" s="1"/>
  <c r="EQ4" i="11" s="1"/>
  <c r="EV4" i="11" s="1"/>
  <c r="FA4" i="11" s="1"/>
  <c r="FF4" i="11" s="1"/>
  <c r="FK4" i="11" s="1"/>
  <c r="FP4" i="11" s="1"/>
  <c r="FU4" i="11" s="1"/>
  <c r="FZ4" i="11" s="1"/>
  <c r="GE4" i="11" s="1"/>
  <c r="GJ4" i="11" s="1"/>
  <c r="GO4" i="11" s="1"/>
  <c r="GT4" i="11" s="1"/>
  <c r="GY4" i="11" s="1"/>
  <c r="HD4" i="11" s="1"/>
  <c r="HI4" i="11" s="1"/>
  <c r="HN4" i="11" s="1"/>
  <c r="HS4" i="11" s="1"/>
  <c r="HX4" i="11" s="1"/>
  <c r="IC4" i="11" s="1"/>
  <c r="IH4" i="11" s="1"/>
  <c r="IM4" i="11" s="1"/>
  <c r="AF22" i="11"/>
  <c r="AK22" i="11" s="1"/>
  <c r="AP22" i="11" s="1"/>
  <c r="AU22" i="11" s="1"/>
  <c r="AZ22" i="11" s="1"/>
  <c r="BE22" i="11" s="1"/>
  <c r="BJ22" i="11" s="1"/>
  <c r="BO22" i="11" s="1"/>
  <c r="BT22" i="11"/>
  <c r="BY22" i="11" s="1"/>
  <c r="CD22" i="11" s="1"/>
  <c r="CI22" i="11" s="1"/>
  <c r="CN22" i="11" s="1"/>
  <c r="CS22" i="11" s="1"/>
  <c r="CX22" i="11" s="1"/>
  <c r="DC22" i="11" s="1"/>
  <c r="DH22" i="11" s="1"/>
  <c r="DM22" i="11" s="1"/>
  <c r="DR22" i="11" s="1"/>
  <c r="DW22" i="11" s="1"/>
  <c r="EB22" i="11" s="1"/>
  <c r="EG22" i="11" s="1"/>
  <c r="EL22" i="11" s="1"/>
  <c r="EQ22" i="11" s="1"/>
  <c r="EV22" i="11" s="1"/>
  <c r="FA22" i="11" s="1"/>
  <c r="FF22" i="11" s="1"/>
  <c r="FK22" i="11" s="1"/>
  <c r="FP22" i="11" s="1"/>
  <c r="FU22" i="11" s="1"/>
  <c r="FZ22" i="11" s="1"/>
  <c r="GE22" i="11" s="1"/>
  <c r="GJ22" i="11" s="1"/>
  <c r="GO22" i="11" s="1"/>
  <c r="GT22" i="11" s="1"/>
  <c r="GY22" i="11" s="1"/>
  <c r="HD22" i="11" s="1"/>
  <c r="HI22" i="11" s="1"/>
  <c r="HN22" i="11" s="1"/>
  <c r="HS22" i="11" s="1"/>
  <c r="HX22" i="11" s="1"/>
  <c r="IC22" i="11" s="1"/>
  <c r="IH22" i="11" s="1"/>
  <c r="IM22" i="11" s="1"/>
  <c r="R13" i="1"/>
  <c r="R15" i="1"/>
  <c r="R12" i="1"/>
  <c r="W12" i="1"/>
  <c r="B40" i="3" l="1"/>
  <c r="B77" i="3"/>
  <c r="B86" i="3" s="1"/>
  <c r="L50" i="3"/>
  <c r="B41" i="3"/>
  <c r="G22" i="1"/>
  <c r="G23" i="1" s="1"/>
  <c r="G24" i="1" s="1"/>
  <c r="G25" i="1" s="1"/>
  <c r="G26" i="1" s="1"/>
  <c r="G27" i="1" s="1"/>
  <c r="G28" i="1" s="1"/>
  <c r="G29" i="1" s="1"/>
  <c r="G30" i="1" s="1"/>
  <c r="G31" i="1" s="1"/>
  <c r="G32" i="1" s="1"/>
  <c r="G33" i="1" s="1"/>
  <c r="G34" i="1" s="1"/>
  <c r="G35" i="1" s="1"/>
  <c r="G36" i="1" s="1"/>
  <c r="G37" i="1" s="1"/>
  <c r="G38" i="1" s="1"/>
  <c r="G39" i="1" s="1"/>
  <c r="G40" i="1" s="1"/>
  <c r="G41" i="1" s="1"/>
  <c r="G42" i="1" s="1"/>
  <c r="G43" i="1" s="1"/>
  <c r="G44" i="1" s="1"/>
  <c r="G45" i="1" s="1"/>
  <c r="G46" i="1" s="1"/>
  <c r="G47" i="1" s="1"/>
  <c r="G48" i="1" s="1"/>
  <c r="G49" i="1" s="1"/>
  <c r="G50" i="1" s="1"/>
  <c r="G51" i="1" s="1"/>
  <c r="G52" i="1" s="1"/>
  <c r="G53" i="1" s="1"/>
  <c r="G54" i="1" s="1"/>
  <c r="G55" i="1" s="1"/>
  <c r="G56" i="1" s="1"/>
  <c r="G57" i="1" s="1"/>
  <c r="G58" i="1" s="1"/>
  <c r="G59" i="1" s="1"/>
  <c r="G60" i="1" s="1"/>
  <c r="G61" i="1" s="1"/>
  <c r="G62" i="1" s="1"/>
  <c r="G63" i="1" s="1"/>
  <c r="G64" i="1" s="1"/>
  <c r="G65" i="1" s="1"/>
  <c r="G66" i="1" s="1"/>
  <c r="G67" i="1" s="1"/>
  <c r="G68" i="1" s="1"/>
  <c r="G69" i="1" s="1"/>
  <c r="G70" i="1" s="1"/>
  <c r="G71" i="1" s="1"/>
  <c r="G72" i="1" s="1"/>
  <c r="G73" i="1" s="1"/>
  <c r="G74" i="1" s="1"/>
  <c r="G75" i="1" s="1"/>
  <c r="G76" i="1" s="1"/>
  <c r="G77" i="1" s="1"/>
  <c r="G78" i="1" s="1"/>
  <c r="G79" i="1" s="1"/>
  <c r="G80" i="1" s="1"/>
  <c r="G81" i="1" s="1"/>
  <c r="G82" i="1" s="1"/>
  <c r="G83" i="1" s="1"/>
  <c r="G84" i="1" s="1"/>
  <c r="G85" i="1" s="1"/>
  <c r="G86" i="1" s="1"/>
  <c r="G87" i="1" s="1"/>
  <c r="G88" i="1" s="1"/>
  <c r="G89" i="1" s="1"/>
  <c r="G90" i="1" s="1"/>
  <c r="G91" i="1" s="1"/>
  <c r="G92" i="1" s="1"/>
  <c r="G93" i="1" s="1"/>
  <c r="G94" i="1" s="1"/>
  <c r="G95" i="1" s="1"/>
  <c r="G96" i="1" s="1"/>
  <c r="G97" i="1" s="1"/>
  <c r="G98" i="1" s="1"/>
  <c r="G99" i="1" s="1"/>
  <c r="G100" i="1" s="1"/>
  <c r="G101" i="1" s="1"/>
  <c r="G102" i="1" s="1"/>
  <c r="G103" i="1" s="1"/>
  <c r="G104" i="1" s="1"/>
  <c r="G105" i="1" s="1"/>
  <c r="G106" i="1" s="1"/>
  <c r="G107" i="1" s="1"/>
  <c r="G108" i="1" s="1"/>
  <c r="G109" i="1" s="1"/>
  <c r="G110" i="1" s="1"/>
  <c r="G111" i="1" s="1"/>
  <c r="G112" i="1" s="1"/>
  <c r="G113" i="1" s="1"/>
  <c r="G114" i="1" s="1"/>
  <c r="G115" i="1" s="1"/>
  <c r="G116" i="1" s="1"/>
  <c r="G117" i="1" s="1"/>
  <c r="G118" i="1" s="1"/>
  <c r="G119" i="1" s="1"/>
  <c r="G120" i="1" s="1"/>
  <c r="G121" i="1" s="1"/>
  <c r="G122" i="1" s="1"/>
  <c r="G123" i="1" s="1"/>
  <c r="G124" i="1" s="1"/>
  <c r="G125" i="1" s="1"/>
  <c r="G126" i="1" s="1"/>
  <c r="G127" i="1" s="1"/>
  <c r="G128" i="1" s="1"/>
  <c r="G129" i="1" s="1"/>
  <c r="G130" i="1" s="1"/>
  <c r="G131" i="1" s="1"/>
  <c r="G132" i="1" s="1"/>
  <c r="G133" i="1" s="1"/>
  <c r="G134" i="1" s="1"/>
  <c r="G135" i="1" s="1"/>
  <c r="G136" i="1" s="1"/>
  <c r="G137" i="1" s="1"/>
  <c r="G138" i="1" s="1"/>
  <c r="G139" i="1" s="1"/>
  <c r="G140" i="1" s="1"/>
  <c r="G141" i="1" s="1"/>
  <c r="G142" i="1" s="1"/>
  <c r="G143" i="1" s="1"/>
  <c r="G144" i="1" s="1"/>
  <c r="G145" i="1" s="1"/>
  <c r="G146" i="1" s="1"/>
  <c r="G147" i="1" s="1"/>
  <c r="G148" i="1" s="1"/>
  <c r="G149" i="1" s="1"/>
  <c r="G150" i="1" s="1"/>
  <c r="G151" i="1" s="1"/>
  <c r="G152" i="1" s="1"/>
  <c r="G153" i="1" s="1"/>
  <c r="G154" i="1" s="1"/>
  <c r="G155" i="1" s="1"/>
  <c r="G156" i="1" s="1"/>
  <c r="G157" i="1" s="1"/>
  <c r="G158" i="1" s="1"/>
  <c r="G159" i="1" s="1"/>
  <c r="G160" i="1" s="1"/>
  <c r="G161" i="1" s="1"/>
  <c r="G162" i="1" s="1"/>
  <c r="G163" i="1" s="1"/>
  <c r="G164" i="1" s="1"/>
  <c r="G165" i="1" s="1"/>
  <c r="G166" i="1" s="1"/>
  <c r="G167" i="1" s="1"/>
  <c r="G168" i="1" s="1"/>
  <c r="G169" i="1" s="1"/>
  <c r="G170" i="1" s="1"/>
  <c r="G171" i="1" s="1"/>
  <c r="G172" i="1" s="1"/>
  <c r="G173" i="1" s="1"/>
  <c r="G174" i="1" s="1"/>
  <c r="G175" i="1" s="1"/>
  <c r="G176" i="1" s="1"/>
  <c r="G177" i="1" s="1"/>
  <c r="G178" i="1" s="1"/>
  <c r="G179" i="1" s="1"/>
  <c r="G180" i="1" s="1"/>
  <c r="G181" i="1" s="1"/>
  <c r="G182" i="1" s="1"/>
  <c r="G183" i="1" s="1"/>
  <c r="G184" i="1" s="1"/>
  <c r="G185" i="1" s="1"/>
  <c r="G186" i="1" s="1"/>
  <c r="G187" i="1" s="1"/>
  <c r="G188" i="1" s="1"/>
  <c r="G189" i="1" s="1"/>
  <c r="G190" i="1" s="1"/>
  <c r="G191" i="1" s="1"/>
  <c r="G192" i="1" s="1"/>
  <c r="G193" i="1" s="1"/>
  <c r="G194" i="1" s="1"/>
  <c r="G195" i="1" s="1"/>
  <c r="G196" i="1" s="1"/>
  <c r="G197" i="1" s="1"/>
  <c r="G198" i="1" s="1"/>
  <c r="G199" i="1" s="1"/>
  <c r="G200" i="1" s="1"/>
  <c r="G201" i="1" s="1"/>
  <c r="G202" i="1" s="1"/>
  <c r="G203" i="1" s="1"/>
  <c r="G204" i="1" s="1"/>
  <c r="G205" i="1" s="1"/>
  <c r="G206" i="1" s="1"/>
  <c r="G207" i="1" s="1"/>
  <c r="G208" i="1" s="1"/>
  <c r="G209" i="1" s="1"/>
  <c r="G210" i="1" s="1"/>
  <c r="G211" i="1" s="1"/>
  <c r="G212" i="1" s="1"/>
  <c r="G213" i="1" s="1"/>
  <c r="G214" i="1" s="1"/>
  <c r="G215" i="1" s="1"/>
  <c r="G216" i="1" s="1"/>
  <c r="G217" i="1" s="1"/>
  <c r="G218" i="1" s="1"/>
  <c r="G219" i="1" s="1"/>
  <c r="G220" i="1" s="1"/>
  <c r="G221" i="1" s="1"/>
  <c r="G222" i="1" s="1"/>
  <c r="G223" i="1" s="1"/>
  <c r="G224" i="1" s="1"/>
  <c r="G225" i="1" s="1"/>
  <c r="G226" i="1" s="1"/>
  <c r="G227" i="1" s="1"/>
  <c r="G228" i="1" s="1"/>
  <c r="G229" i="1" s="1"/>
  <c r="G230" i="1" s="1"/>
  <c r="G231" i="1" s="1"/>
  <c r="G232" i="1" s="1"/>
  <c r="G233" i="1" s="1"/>
  <c r="G234" i="1" s="1"/>
  <c r="G235" i="1" s="1"/>
  <c r="G236" i="1" s="1"/>
  <c r="G237" i="1" s="1"/>
  <c r="G238" i="1" s="1"/>
  <c r="G239" i="1" s="1"/>
  <c r="G240" i="1" s="1"/>
  <c r="G241" i="1" s="1"/>
  <c r="G242" i="1" s="1"/>
  <c r="G243" i="1" s="1"/>
  <c r="G244" i="1" s="1"/>
  <c r="G245" i="1" s="1"/>
  <c r="G246" i="1" s="1"/>
  <c r="G247" i="1" s="1"/>
  <c r="G248" i="1" s="1"/>
  <c r="G249" i="1" s="1"/>
  <c r="G250" i="1" s="1"/>
  <c r="G251" i="1" s="1"/>
  <c r="G252" i="1" s="1"/>
  <c r="G253" i="1" s="1"/>
  <c r="G254" i="1" s="1"/>
  <c r="G255" i="1" s="1"/>
  <c r="G256" i="1" s="1"/>
  <c r="G257" i="1" s="1"/>
  <c r="G258" i="1" s="1"/>
  <c r="G259" i="1" s="1"/>
  <c r="G260" i="1" s="1"/>
  <c r="G261" i="1" s="1"/>
  <c r="G262" i="1" s="1"/>
  <c r="G263" i="1" s="1"/>
  <c r="G264" i="1" s="1"/>
  <c r="G265" i="1" s="1"/>
  <c r="G266" i="1" s="1"/>
  <c r="G267" i="1" s="1"/>
  <c r="G268" i="1" s="1"/>
  <c r="G269" i="1" s="1"/>
  <c r="G270" i="1" s="1"/>
  <c r="G271" i="1" s="1"/>
  <c r="G272" i="1" s="1"/>
  <c r="G273" i="1" s="1"/>
  <c r="G274" i="1" s="1"/>
  <c r="G275" i="1" s="1"/>
  <c r="G276" i="1" s="1"/>
  <c r="G277" i="1" s="1"/>
  <c r="G278" i="1" s="1"/>
  <c r="G279" i="1" s="1"/>
  <c r="G280" i="1" s="1"/>
  <c r="G281" i="1" s="1"/>
  <c r="G282" i="1" s="1"/>
  <c r="G283" i="1" s="1"/>
  <c r="G284" i="1" s="1"/>
  <c r="G285" i="1" s="1"/>
  <c r="G286" i="1" s="1"/>
  <c r="G287" i="1" s="1"/>
  <c r="G288" i="1" s="1"/>
  <c r="G289" i="1" s="1"/>
  <c r="G290" i="1" s="1"/>
  <c r="G291" i="1" s="1"/>
  <c r="G292" i="1" s="1"/>
  <c r="G293" i="1" s="1"/>
  <c r="G294" i="1" s="1"/>
  <c r="G295" i="1" s="1"/>
  <c r="G296" i="1" s="1"/>
  <c r="G297" i="1" s="1"/>
  <c r="G298" i="1" s="1"/>
  <c r="G299" i="1" s="1"/>
  <c r="G300" i="1" s="1"/>
  <c r="G301" i="1" s="1"/>
  <c r="G302" i="1" s="1"/>
  <c r="G303" i="1" s="1"/>
  <c r="G304" i="1" s="1"/>
  <c r="G305" i="1" s="1"/>
  <c r="G306" i="1" s="1"/>
  <c r="G307" i="1" s="1"/>
  <c r="G308" i="1" s="1"/>
  <c r="G309" i="1" s="1"/>
  <c r="G310" i="1" s="1"/>
  <c r="G311" i="1" s="1"/>
  <c r="G312" i="1" s="1"/>
  <c r="G313" i="1" s="1"/>
  <c r="G314" i="1" s="1"/>
  <c r="G315" i="1" s="1"/>
  <c r="G316" i="1" s="1"/>
  <c r="G317" i="1" s="1"/>
  <c r="G318" i="1" s="1"/>
  <c r="G319" i="1" s="1"/>
  <c r="G320" i="1" s="1"/>
  <c r="G321" i="1" s="1"/>
  <c r="G322" i="1" s="1"/>
  <c r="G323" i="1" s="1"/>
  <c r="G324" i="1" s="1"/>
  <c r="G325" i="1" s="1"/>
  <c r="G326" i="1" s="1"/>
  <c r="G327" i="1" s="1"/>
  <c r="G328" i="1" s="1"/>
  <c r="G329" i="1" s="1"/>
  <c r="G330" i="1" s="1"/>
  <c r="G331" i="1" s="1"/>
  <c r="G332" i="1" s="1"/>
  <c r="G333" i="1" s="1"/>
  <c r="G334" i="1" s="1"/>
  <c r="G335" i="1" s="1"/>
  <c r="G336" i="1" s="1"/>
  <c r="G337" i="1" s="1"/>
  <c r="G338" i="1" s="1"/>
  <c r="G339" i="1" s="1"/>
  <c r="G340" i="1" s="1"/>
  <c r="G341" i="1" s="1"/>
  <c r="G342" i="1" s="1"/>
  <c r="G343" i="1" s="1"/>
  <c r="G344" i="1" s="1"/>
  <c r="G345" i="1" s="1"/>
  <c r="G346" i="1" s="1"/>
  <c r="G347" i="1" s="1"/>
  <c r="G348" i="1" s="1"/>
  <c r="G349" i="1" s="1"/>
  <c r="G350" i="1" s="1"/>
  <c r="G351" i="1" s="1"/>
  <c r="G352" i="1" s="1"/>
  <c r="G353" i="1" s="1"/>
  <c r="G354" i="1" s="1"/>
  <c r="G355" i="1" s="1"/>
  <c r="G356" i="1" s="1"/>
  <c r="G357" i="1" s="1"/>
  <c r="G358" i="1" s="1"/>
  <c r="G359" i="1" s="1"/>
  <c r="G360" i="1" s="1"/>
  <c r="G361" i="1" s="1"/>
  <c r="G362" i="1" s="1"/>
  <c r="G363" i="1" s="1"/>
  <c r="G364" i="1" s="1"/>
  <c r="G365" i="1" s="1"/>
  <c r="G366" i="1" s="1"/>
  <c r="G367" i="1" s="1"/>
  <c r="G368" i="1" s="1"/>
  <c r="G369" i="1" s="1"/>
  <c r="G370" i="1" s="1"/>
  <c r="G371" i="1" s="1"/>
  <c r="G372" i="1" s="1"/>
  <c r="G373" i="1" s="1"/>
  <c r="G374" i="1" s="1"/>
  <c r="G375" i="1" s="1"/>
  <c r="G376" i="1" s="1"/>
  <c r="G377" i="1" s="1"/>
  <c r="G378" i="1" s="1"/>
  <c r="G379" i="1" s="1"/>
  <c r="G380" i="1" s="1"/>
  <c r="G381" i="1" s="1"/>
  <c r="G382" i="1" s="1"/>
  <c r="G383" i="1" s="1"/>
  <c r="G384" i="1" s="1"/>
  <c r="G385" i="1" s="1"/>
  <c r="G386" i="1" s="1"/>
  <c r="G387" i="1" s="1"/>
  <c r="G388" i="1" s="1"/>
  <c r="G389" i="1" s="1"/>
  <c r="G390" i="1" s="1"/>
  <c r="G391" i="1" s="1"/>
  <c r="G392" i="1" s="1"/>
  <c r="G393" i="1" s="1"/>
  <c r="G394" i="1" s="1"/>
  <c r="G395" i="1" s="1"/>
  <c r="G396" i="1" s="1"/>
  <c r="G397" i="1" s="1"/>
  <c r="G398" i="1" s="1"/>
  <c r="G399" i="1" s="1"/>
  <c r="G400" i="1" s="1"/>
  <c r="G401" i="1" s="1"/>
  <c r="G402" i="1" s="1"/>
  <c r="G403" i="1" s="1"/>
  <c r="G404" i="1" s="1"/>
  <c r="G405" i="1" s="1"/>
  <c r="G406" i="1" s="1"/>
  <c r="G407" i="1" s="1"/>
  <c r="G408" i="1" s="1"/>
  <c r="G409" i="1" s="1"/>
  <c r="G410" i="1" s="1"/>
  <c r="G411" i="1" s="1"/>
  <c r="G412" i="1" s="1"/>
  <c r="G413" i="1" s="1"/>
  <c r="G414" i="1" s="1"/>
  <c r="G415" i="1" s="1"/>
  <c r="G416" i="1" s="1"/>
  <c r="G417" i="1" s="1"/>
  <c r="G418" i="1" s="1"/>
  <c r="G419" i="1" s="1"/>
  <c r="G420" i="1" s="1"/>
  <c r="G421" i="1" s="1"/>
  <c r="G422" i="1" s="1"/>
  <c r="G423" i="1" s="1"/>
  <c r="G424" i="1" s="1"/>
  <c r="G425" i="1" s="1"/>
  <c r="G426" i="1" s="1"/>
  <c r="G427" i="1" s="1"/>
  <c r="G428" i="1" s="1"/>
  <c r="G429" i="1" s="1"/>
  <c r="G430" i="1" s="1"/>
  <c r="G431" i="1" s="1"/>
  <c r="G432" i="1" s="1"/>
  <c r="G433" i="1" s="1"/>
  <c r="G434" i="1" s="1"/>
  <c r="G435" i="1" s="1"/>
  <c r="G436" i="1" s="1"/>
  <c r="G437" i="1" s="1"/>
  <c r="G438" i="1" s="1"/>
  <c r="G439" i="1" s="1"/>
  <c r="G440" i="1" s="1"/>
  <c r="G441" i="1" s="1"/>
  <c r="G442" i="1" s="1"/>
  <c r="G443" i="1" s="1"/>
  <c r="G444" i="1" s="1"/>
  <c r="G445" i="1" s="1"/>
  <c r="G446" i="1" s="1"/>
  <c r="G447" i="1" s="1"/>
  <c r="G448" i="1" s="1"/>
  <c r="G449" i="1" s="1"/>
  <c r="G450" i="1" s="1"/>
  <c r="G451" i="1" s="1"/>
  <c r="G452" i="1" s="1"/>
  <c r="G453" i="1" s="1"/>
  <c r="G454" i="1" s="1"/>
  <c r="G455" i="1" s="1"/>
  <c r="G456" i="1" s="1"/>
  <c r="G457" i="1" s="1"/>
  <c r="G458" i="1" s="1"/>
  <c r="G459" i="1" s="1"/>
  <c r="G460" i="1" s="1"/>
  <c r="G461" i="1" s="1"/>
  <c r="G462" i="1" s="1"/>
  <c r="G463" i="1" s="1"/>
  <c r="G464" i="1" s="1"/>
  <c r="G465" i="1" s="1"/>
  <c r="G466" i="1" s="1"/>
  <c r="G467" i="1" s="1"/>
  <c r="G468" i="1" s="1"/>
  <c r="G469" i="1" s="1"/>
  <c r="G470" i="1" s="1"/>
  <c r="G471" i="1" s="1"/>
  <c r="G472" i="1" s="1"/>
  <c r="G473" i="1" s="1"/>
  <c r="G474" i="1" s="1"/>
  <c r="G475" i="1" s="1"/>
  <c r="G476" i="1" s="1"/>
  <c r="G477" i="1" s="1"/>
  <c r="G478" i="1" s="1"/>
  <c r="G479" i="1" s="1"/>
  <c r="G480" i="1" s="1"/>
  <c r="G481" i="1" s="1"/>
  <c r="G482" i="1" s="1"/>
  <c r="G483" i="1" s="1"/>
  <c r="G484" i="1" s="1"/>
  <c r="G485" i="1" s="1"/>
  <c r="G486" i="1" s="1"/>
  <c r="G487" i="1" s="1"/>
  <c r="G488" i="1" s="1"/>
  <c r="G489" i="1" s="1"/>
  <c r="G490" i="1" s="1"/>
  <c r="G491" i="1" s="1"/>
  <c r="G492" i="1" s="1"/>
  <c r="G493" i="1" s="1"/>
  <c r="G494" i="1" s="1"/>
  <c r="G495" i="1" s="1"/>
  <c r="G496" i="1" s="1"/>
  <c r="G497" i="1" s="1"/>
  <c r="G498" i="1" s="1"/>
  <c r="G499" i="1" s="1"/>
  <c r="G500" i="1" s="1"/>
  <c r="G501" i="1" s="1"/>
  <c r="G502" i="1" s="1"/>
  <c r="G503" i="1" s="1"/>
  <c r="G504" i="1" s="1"/>
  <c r="G505" i="1" s="1"/>
  <c r="G506" i="1" s="1"/>
  <c r="G507" i="1" s="1"/>
  <c r="G508" i="1" s="1"/>
  <c r="G509" i="1" s="1"/>
  <c r="G510" i="1" s="1"/>
  <c r="G511" i="1" s="1"/>
  <c r="G512" i="1" s="1"/>
  <c r="G513" i="1" s="1"/>
  <c r="G514" i="1" s="1"/>
  <c r="G515" i="1" s="1"/>
  <c r="G516" i="1" s="1"/>
  <c r="G517" i="1" s="1"/>
  <c r="G518" i="1" s="1"/>
  <c r="G519" i="1" s="1"/>
  <c r="G520" i="1" s="1"/>
  <c r="G521" i="1" s="1"/>
  <c r="G522" i="1" s="1"/>
  <c r="G523" i="1" s="1"/>
  <c r="G524" i="1" s="1"/>
  <c r="A5" i="10"/>
  <c r="A14" i="10" s="1"/>
  <c r="A15" i="10" s="1"/>
  <c r="A16" i="10" s="1"/>
  <c r="A17" i="10" s="1"/>
  <c r="A18" i="10" s="1"/>
  <c r="L52" i="3"/>
  <c r="D50" i="3"/>
  <c r="D51" i="3" s="1"/>
  <c r="D52" i="3" s="1"/>
  <c r="D53" i="3" s="1"/>
  <c r="D54" i="3" s="1"/>
  <c r="L53" i="3"/>
  <c r="L54" i="3"/>
  <c r="B6" i="7"/>
  <c r="W5" i="7"/>
  <c r="B3" i="11"/>
  <c r="B20" i="3"/>
  <c r="B21" i="3"/>
  <c r="B22" i="3" s="1"/>
  <c r="B23" i="3" s="1"/>
  <c r="B24" i="3" s="1"/>
  <c r="B25" i="3" s="1"/>
  <c r="B26" i="3" s="1"/>
  <c r="B27" i="3" s="1"/>
  <c r="B28" i="3" s="1"/>
  <c r="B29" i="3" s="1"/>
  <c r="B30" i="3" s="1"/>
  <c r="A21" i="10"/>
  <c r="A29" i="10" s="1"/>
  <c r="N5" i="7"/>
  <c r="T6" i="7"/>
  <c r="A5" i="7"/>
  <c r="A6" i="7"/>
  <c r="U6" i="7"/>
  <c r="U7" i="7"/>
  <c r="T7" i="7"/>
  <c r="D6" i="11"/>
  <c r="B85" i="3" l="1"/>
  <c r="A6" i="11"/>
  <c r="G525" i="1"/>
  <c r="G526" i="1" s="1"/>
  <c r="G527" i="1" s="1"/>
  <c r="G528" i="1" s="1"/>
  <c r="G529" i="1" s="1"/>
  <c r="G530" i="1" s="1"/>
  <c r="G531" i="1" s="1"/>
  <c r="G532" i="1" s="1"/>
  <c r="G533" i="1" s="1"/>
  <c r="G534" i="1" s="1"/>
  <c r="G535" i="1" s="1"/>
  <c r="G536" i="1" s="1"/>
  <c r="G537" i="1" s="1"/>
  <c r="G538" i="1" s="1"/>
  <c r="G539" i="1" s="1"/>
  <c r="G540" i="1" s="1"/>
  <c r="G541" i="1" s="1"/>
  <c r="G542" i="1" s="1"/>
  <c r="G543" i="1" s="1"/>
  <c r="G544" i="1" s="1"/>
  <c r="G545" i="1" s="1"/>
  <c r="G546" i="1" s="1"/>
  <c r="G547" i="1" s="1"/>
  <c r="G548" i="1" s="1"/>
  <c r="G549" i="1" s="1"/>
  <c r="G550" i="1" s="1"/>
  <c r="G551" i="1" s="1"/>
  <c r="G552" i="1" s="1"/>
  <c r="G553" i="1" s="1"/>
  <c r="G554" i="1" s="1"/>
  <c r="G555" i="1" s="1"/>
  <c r="G556" i="1" s="1"/>
  <c r="G557" i="1" s="1"/>
  <c r="G558" i="1" s="1"/>
  <c r="G559" i="1" s="1"/>
  <c r="G560" i="1" s="1"/>
  <c r="G561" i="1" s="1"/>
  <c r="G562" i="1" s="1"/>
  <c r="G563" i="1" s="1"/>
  <c r="G564" i="1" s="1"/>
  <c r="G565" i="1" s="1"/>
  <c r="G566" i="1" s="1"/>
  <c r="G567" i="1" s="1"/>
  <c r="G568" i="1" s="1"/>
  <c r="G569" i="1" s="1"/>
  <c r="G570" i="1" s="1"/>
  <c r="G571" i="1" s="1"/>
  <c r="G572" i="1" s="1"/>
  <c r="G573" i="1" s="1"/>
  <c r="G574" i="1" s="1"/>
  <c r="G575" i="1" s="1"/>
  <c r="G576" i="1" s="1"/>
  <c r="G577" i="1" s="1"/>
  <c r="G578" i="1" s="1"/>
  <c r="G579" i="1" s="1"/>
  <c r="G580" i="1" s="1"/>
  <c r="G581" i="1" s="1"/>
  <c r="G582" i="1" s="1"/>
  <c r="G583" i="1" s="1"/>
  <c r="G584" i="1" s="1"/>
  <c r="G585" i="1" s="1"/>
  <c r="G586" i="1" s="1"/>
  <c r="G587" i="1" s="1"/>
  <c r="G588" i="1" s="1"/>
  <c r="G589" i="1" s="1"/>
  <c r="G590" i="1" s="1"/>
  <c r="G591" i="1" s="1"/>
  <c r="G592" i="1" s="1"/>
  <c r="G593" i="1" s="1"/>
  <c r="G594" i="1" s="1"/>
  <c r="G595" i="1" s="1"/>
  <c r="G596" i="1" s="1"/>
  <c r="G597" i="1" s="1"/>
  <c r="G598" i="1" s="1"/>
  <c r="G599" i="1" s="1"/>
  <c r="G600" i="1" s="1"/>
  <c r="G601" i="1" s="1"/>
  <c r="G602" i="1" s="1"/>
  <c r="G603" i="1" s="1"/>
  <c r="G604" i="1" s="1"/>
  <c r="G605" i="1" s="1"/>
  <c r="G606" i="1" s="1"/>
  <c r="G607" i="1" s="1"/>
  <c r="G608" i="1" s="1"/>
  <c r="G609" i="1" s="1"/>
  <c r="G610" i="1" s="1"/>
  <c r="G611" i="1" s="1"/>
  <c r="G612" i="1" s="1"/>
  <c r="G613" i="1" s="1"/>
  <c r="G614" i="1" s="1"/>
  <c r="G615" i="1" s="1"/>
  <c r="G616" i="1" s="1"/>
  <c r="G617" i="1" s="1"/>
  <c r="G618" i="1" s="1"/>
  <c r="G619" i="1" s="1"/>
  <c r="G620" i="1" s="1"/>
  <c r="G621" i="1" s="1"/>
  <c r="G622" i="1" s="1"/>
  <c r="G623" i="1" s="1"/>
  <c r="G624" i="1" s="1"/>
  <c r="G625" i="1" s="1"/>
  <c r="G626" i="1" s="1"/>
  <c r="G627" i="1" s="1"/>
  <c r="G628" i="1" s="1"/>
  <c r="G629" i="1" s="1"/>
  <c r="G630" i="1" s="1"/>
  <c r="G631" i="1" s="1"/>
  <c r="G632" i="1" s="1"/>
  <c r="G633" i="1" s="1"/>
  <c r="G634" i="1" s="1"/>
  <c r="G635" i="1" s="1"/>
  <c r="G636" i="1" s="1"/>
  <c r="G637" i="1" s="1"/>
  <c r="G638" i="1" s="1"/>
  <c r="G639" i="1" s="1"/>
  <c r="G640" i="1" s="1"/>
  <c r="G641" i="1" s="1"/>
  <c r="G642" i="1" s="1"/>
  <c r="G643" i="1" s="1"/>
  <c r="G644" i="1" s="1"/>
  <c r="G645" i="1" s="1"/>
  <c r="G646" i="1" s="1"/>
  <c r="G647" i="1" s="1"/>
  <c r="G648" i="1" s="1"/>
  <c r="G649" i="1" s="1"/>
  <c r="G650" i="1" s="1"/>
  <c r="G651" i="1" s="1"/>
  <c r="G652" i="1" s="1"/>
  <c r="G653" i="1" s="1"/>
  <c r="G654" i="1" s="1"/>
  <c r="G655" i="1" s="1"/>
  <c r="G656" i="1" s="1"/>
  <c r="G657" i="1" s="1"/>
  <c r="G658" i="1" s="1"/>
  <c r="G659" i="1" s="1"/>
  <c r="G660" i="1" s="1"/>
  <c r="G661" i="1" s="1"/>
  <c r="G662" i="1" s="1"/>
  <c r="G663" i="1" s="1"/>
  <c r="G664" i="1" s="1"/>
  <c r="G665" i="1" s="1"/>
  <c r="G666" i="1" s="1"/>
  <c r="G667" i="1" s="1"/>
  <c r="G668" i="1" s="1"/>
  <c r="G669" i="1" s="1"/>
  <c r="G670" i="1" s="1"/>
  <c r="G671" i="1" s="1"/>
  <c r="G672" i="1" s="1"/>
  <c r="G673" i="1" s="1"/>
  <c r="G674" i="1" s="1"/>
  <c r="G675" i="1" s="1"/>
  <c r="G676" i="1" s="1"/>
  <c r="G677" i="1" s="1"/>
  <c r="G678" i="1" s="1"/>
  <c r="G679" i="1" s="1"/>
  <c r="G680" i="1" s="1"/>
  <c r="G681" i="1" s="1"/>
  <c r="G682" i="1" s="1"/>
  <c r="G683" i="1" s="1"/>
  <c r="G684" i="1" s="1"/>
  <c r="G685" i="1" s="1"/>
  <c r="G686" i="1" s="1"/>
  <c r="G687" i="1" s="1"/>
  <c r="G688" i="1" s="1"/>
  <c r="G689" i="1" s="1"/>
  <c r="G690" i="1" s="1"/>
  <c r="G691" i="1" s="1"/>
  <c r="G692" i="1" s="1"/>
  <c r="G693" i="1" s="1"/>
  <c r="G694" i="1" s="1"/>
  <c r="G695" i="1" s="1"/>
  <c r="G696" i="1" s="1"/>
  <c r="G697" i="1" s="1"/>
  <c r="G698" i="1" s="1"/>
  <c r="G699" i="1" s="1"/>
  <c r="G700" i="1" s="1"/>
  <c r="G701" i="1" s="1"/>
  <c r="G702" i="1" s="1"/>
  <c r="G703" i="1" s="1"/>
  <c r="G704" i="1" s="1"/>
  <c r="G705" i="1" s="1"/>
  <c r="G706" i="1" s="1"/>
  <c r="G707" i="1" s="1"/>
  <c r="G708" i="1" s="1"/>
  <c r="G709" i="1" s="1"/>
  <c r="G710" i="1" s="1"/>
  <c r="G711" i="1" s="1"/>
  <c r="G712" i="1" s="1"/>
  <c r="G713" i="1" s="1"/>
  <c r="G714" i="1" s="1"/>
  <c r="G715" i="1" s="1"/>
  <c r="G716" i="1" s="1"/>
  <c r="G717" i="1" s="1"/>
  <c r="G718" i="1" s="1"/>
  <c r="G719" i="1" s="1"/>
  <c r="G720" i="1" s="1"/>
  <c r="G721" i="1" s="1"/>
  <c r="G722" i="1" s="1"/>
  <c r="G723" i="1" s="1"/>
  <c r="G724" i="1" s="1"/>
  <c r="G725" i="1" s="1"/>
  <c r="G726" i="1" s="1"/>
  <c r="G727" i="1" s="1"/>
  <c r="G728" i="1" s="1"/>
  <c r="G729" i="1" s="1"/>
  <c r="G730" i="1" s="1"/>
  <c r="G731" i="1" s="1"/>
  <c r="G732" i="1" s="1"/>
  <c r="G733" i="1" s="1"/>
  <c r="G734" i="1" s="1"/>
  <c r="G735" i="1" s="1"/>
  <c r="G736" i="1" s="1"/>
  <c r="G737" i="1" s="1"/>
  <c r="G738" i="1" s="1"/>
  <c r="G739" i="1" s="1"/>
  <c r="G740" i="1" s="1"/>
  <c r="G741" i="1" s="1"/>
  <c r="G742" i="1" s="1"/>
  <c r="G743" i="1" s="1"/>
  <c r="G744" i="1" s="1"/>
  <c r="G745" i="1" s="1"/>
  <c r="G746" i="1" s="1"/>
  <c r="G747" i="1" s="1"/>
  <c r="G748" i="1" s="1"/>
  <c r="G749" i="1" s="1"/>
  <c r="G750" i="1" s="1"/>
  <c r="G751" i="1" s="1"/>
  <c r="G752" i="1" s="1"/>
  <c r="G753" i="1" s="1"/>
  <c r="G754" i="1" s="1"/>
  <c r="G755" i="1" s="1"/>
  <c r="G756" i="1" s="1"/>
  <c r="G757" i="1" s="1"/>
  <c r="G758" i="1" s="1"/>
  <c r="G759" i="1" s="1"/>
  <c r="G760" i="1" s="1"/>
  <c r="G761" i="1" s="1"/>
  <c r="G762" i="1" s="1"/>
  <c r="G763" i="1" s="1"/>
  <c r="G764" i="1" s="1"/>
  <c r="G765" i="1" s="1"/>
  <c r="G766" i="1" s="1"/>
  <c r="G767" i="1" s="1"/>
  <c r="G768" i="1" s="1"/>
  <c r="G769" i="1" s="1"/>
  <c r="G770" i="1" s="1"/>
  <c r="G771" i="1" s="1"/>
  <c r="G772" i="1" s="1"/>
  <c r="G773" i="1" s="1"/>
  <c r="G774" i="1" s="1"/>
  <c r="G775" i="1" s="1"/>
  <c r="G776" i="1" s="1"/>
  <c r="G777" i="1" s="1"/>
  <c r="G778" i="1" s="1"/>
  <c r="G779" i="1" s="1"/>
  <c r="G780" i="1" s="1"/>
  <c r="G781" i="1" s="1"/>
  <c r="G782" i="1" s="1"/>
  <c r="G783" i="1" s="1"/>
  <c r="G784" i="1" s="1"/>
  <c r="G785" i="1" s="1"/>
  <c r="G786" i="1" s="1"/>
  <c r="G787" i="1" s="1"/>
  <c r="G788" i="1" s="1"/>
  <c r="G789" i="1" s="1"/>
  <c r="G790" i="1" s="1"/>
  <c r="G791" i="1" s="1"/>
  <c r="G792" i="1" s="1"/>
  <c r="G793" i="1" s="1"/>
  <c r="G794" i="1" s="1"/>
  <c r="G795" i="1" s="1"/>
  <c r="G796" i="1" s="1"/>
  <c r="G797" i="1" s="1"/>
  <c r="G798" i="1" s="1"/>
  <c r="G799" i="1" s="1"/>
  <c r="G800" i="1" s="1"/>
  <c r="G801" i="1" s="1"/>
  <c r="G802" i="1" s="1"/>
  <c r="G803" i="1" s="1"/>
  <c r="G804" i="1" s="1"/>
  <c r="G805" i="1" s="1"/>
  <c r="G806" i="1" s="1"/>
  <c r="G807" i="1" s="1"/>
  <c r="G808" i="1" s="1"/>
  <c r="G809" i="1" s="1"/>
  <c r="G810" i="1" s="1"/>
  <c r="G811" i="1" s="1"/>
  <c r="G812" i="1" s="1"/>
  <c r="G813" i="1" s="1"/>
  <c r="G814" i="1" s="1"/>
  <c r="G815" i="1" s="1"/>
  <c r="G816" i="1" s="1"/>
  <c r="G817" i="1" s="1"/>
  <c r="G818" i="1" s="1"/>
  <c r="G819" i="1" s="1"/>
  <c r="G820" i="1" s="1"/>
  <c r="G821" i="1" s="1"/>
  <c r="G822" i="1" s="1"/>
  <c r="G823" i="1" s="1"/>
  <c r="G824" i="1" s="1"/>
  <c r="G825" i="1" s="1"/>
  <c r="G826" i="1" s="1"/>
  <c r="G827" i="1" s="1"/>
  <c r="G828" i="1" s="1"/>
  <c r="G829" i="1" s="1"/>
  <c r="G830" i="1" s="1"/>
  <c r="G831" i="1" s="1"/>
  <c r="G832" i="1" s="1"/>
  <c r="G833" i="1" s="1"/>
  <c r="G834" i="1" s="1"/>
  <c r="G835" i="1" s="1"/>
  <c r="G836" i="1" s="1"/>
  <c r="G837" i="1" s="1"/>
  <c r="G838" i="1" s="1"/>
  <c r="G839" i="1" s="1"/>
  <c r="G840" i="1" s="1"/>
  <c r="G841" i="1" s="1"/>
  <c r="G842" i="1" s="1"/>
  <c r="G843" i="1" s="1"/>
  <c r="G844" i="1" s="1"/>
  <c r="G845" i="1" s="1"/>
  <c r="G846" i="1" s="1"/>
  <c r="G847" i="1" s="1"/>
  <c r="G848" i="1" s="1"/>
  <c r="G849" i="1" s="1"/>
  <c r="G850" i="1" s="1"/>
  <c r="G851" i="1" s="1"/>
  <c r="G852" i="1" s="1"/>
  <c r="G853" i="1" s="1"/>
  <c r="G854" i="1" s="1"/>
  <c r="G855" i="1" s="1"/>
  <c r="G856" i="1" s="1"/>
  <c r="G857" i="1" s="1"/>
  <c r="G858" i="1" s="1"/>
  <c r="G859" i="1" s="1"/>
  <c r="G860" i="1" s="1"/>
  <c r="G861" i="1" s="1"/>
  <c r="G862" i="1" s="1"/>
  <c r="G863" i="1" s="1"/>
  <c r="G864" i="1" s="1"/>
  <c r="G865" i="1" s="1"/>
  <c r="G866" i="1" s="1"/>
  <c r="G867" i="1" s="1"/>
  <c r="G868" i="1" s="1"/>
  <c r="G869" i="1" s="1"/>
  <c r="G870" i="1" s="1"/>
  <c r="G871" i="1" s="1"/>
  <c r="G872" i="1" s="1"/>
  <c r="G873" i="1" s="1"/>
  <c r="G874" i="1" s="1"/>
  <c r="G875" i="1" s="1"/>
  <c r="G876" i="1" s="1"/>
  <c r="G877" i="1" s="1"/>
  <c r="G878" i="1" s="1"/>
  <c r="G879" i="1" s="1"/>
  <c r="G880" i="1" s="1"/>
  <c r="G881" i="1" s="1"/>
  <c r="G882" i="1" s="1"/>
  <c r="G883" i="1" s="1"/>
  <c r="G884" i="1" s="1"/>
  <c r="G885" i="1" s="1"/>
  <c r="G886" i="1" s="1"/>
  <c r="G887" i="1" s="1"/>
  <c r="G888" i="1" s="1"/>
  <c r="G889" i="1" s="1"/>
  <c r="G890" i="1" s="1"/>
  <c r="G891" i="1" s="1"/>
  <c r="G892" i="1" s="1"/>
  <c r="G893" i="1" s="1"/>
  <c r="G894" i="1" s="1"/>
  <c r="G895" i="1" s="1"/>
  <c r="G896" i="1" s="1"/>
  <c r="G897" i="1" s="1"/>
  <c r="G898" i="1" s="1"/>
  <c r="G899" i="1" s="1"/>
  <c r="G900" i="1" s="1"/>
  <c r="G901" i="1" s="1"/>
  <c r="G902" i="1" s="1"/>
  <c r="G903" i="1" s="1"/>
  <c r="G904" i="1" s="1"/>
  <c r="G905" i="1" s="1"/>
  <c r="G906" i="1" s="1"/>
  <c r="G907" i="1" s="1"/>
  <c r="G908" i="1" s="1"/>
  <c r="G909" i="1" s="1"/>
  <c r="G910" i="1" s="1"/>
  <c r="G911" i="1" s="1"/>
  <c r="G912" i="1" s="1"/>
  <c r="G913" i="1" s="1"/>
  <c r="G914" i="1" s="1"/>
  <c r="G915" i="1" s="1"/>
  <c r="G916" i="1" s="1"/>
  <c r="G917" i="1" s="1"/>
  <c r="G918" i="1" s="1"/>
  <c r="G919" i="1" s="1"/>
  <c r="G920" i="1" s="1"/>
  <c r="G921" i="1" s="1"/>
  <c r="G922" i="1" s="1"/>
  <c r="G923" i="1" s="1"/>
  <c r="G924" i="1" s="1"/>
  <c r="G925" i="1" s="1"/>
  <c r="G926" i="1" s="1"/>
  <c r="G927" i="1" s="1"/>
  <c r="G928" i="1" s="1"/>
  <c r="G929" i="1" s="1"/>
  <c r="G930" i="1" s="1"/>
  <c r="G931" i="1" s="1"/>
  <c r="G932" i="1" s="1"/>
  <c r="G933" i="1" s="1"/>
  <c r="G934" i="1" s="1"/>
  <c r="G935" i="1" s="1"/>
  <c r="G936" i="1" s="1"/>
  <c r="G937" i="1" s="1"/>
  <c r="G938" i="1" s="1"/>
  <c r="G939" i="1" s="1"/>
  <c r="G940" i="1" s="1"/>
  <c r="G941" i="1" s="1"/>
  <c r="G942" i="1" s="1"/>
  <c r="G943" i="1" s="1"/>
  <c r="G944" i="1" s="1"/>
  <c r="G945" i="1" s="1"/>
  <c r="G946" i="1" s="1"/>
  <c r="G947" i="1" s="1"/>
  <c r="G948" i="1" s="1"/>
  <c r="G949" i="1" s="1"/>
  <c r="G950" i="1" s="1"/>
  <c r="G951" i="1" s="1"/>
  <c r="G952" i="1" s="1"/>
  <c r="G953" i="1" s="1"/>
  <c r="G954" i="1" s="1"/>
  <c r="G955" i="1" s="1"/>
  <c r="G956" i="1" s="1"/>
  <c r="G957" i="1" s="1"/>
  <c r="G958" i="1" s="1"/>
  <c r="G959" i="1" s="1"/>
  <c r="G960" i="1" s="1"/>
  <c r="G961" i="1" s="1"/>
  <c r="G962" i="1" s="1"/>
  <c r="G963" i="1" s="1"/>
  <c r="G964" i="1" s="1"/>
  <c r="G965" i="1" s="1"/>
  <c r="G966" i="1" s="1"/>
  <c r="G967" i="1" s="1"/>
  <c r="G968" i="1" s="1"/>
  <c r="G969" i="1" s="1"/>
  <c r="G970" i="1" s="1"/>
  <c r="G971" i="1" s="1"/>
  <c r="G972" i="1" s="1"/>
  <c r="G973" i="1" s="1"/>
  <c r="G974" i="1" s="1"/>
  <c r="G975" i="1" s="1"/>
  <c r="G976" i="1" s="1"/>
  <c r="G977" i="1" s="1"/>
  <c r="G978" i="1" s="1"/>
  <c r="G979" i="1" s="1"/>
  <c r="G980" i="1" s="1"/>
  <c r="G981" i="1" s="1"/>
  <c r="G982" i="1" s="1"/>
  <c r="G983" i="1" s="1"/>
  <c r="G984" i="1" s="1"/>
  <c r="G985" i="1" s="1"/>
  <c r="G986" i="1" s="1"/>
  <c r="G987" i="1" s="1"/>
  <c r="G988" i="1" s="1"/>
  <c r="G989" i="1" s="1"/>
  <c r="G990" i="1" s="1"/>
  <c r="G991" i="1" s="1"/>
  <c r="G992" i="1" s="1"/>
  <c r="G993" i="1" s="1"/>
  <c r="G994" i="1" s="1"/>
  <c r="G995" i="1" s="1"/>
  <c r="G996" i="1" s="1"/>
  <c r="G997" i="1" s="1"/>
  <c r="G998" i="1" s="1"/>
  <c r="G999" i="1" s="1"/>
  <c r="G1000" i="1" s="1"/>
  <c r="G1001" i="1" s="1"/>
  <c r="G1002" i="1" s="1"/>
  <c r="G1003" i="1" s="1"/>
  <c r="G1004" i="1" s="1"/>
  <c r="G1005" i="1" s="1"/>
  <c r="G1006" i="1" s="1"/>
  <c r="G1007" i="1" s="1"/>
  <c r="G1008" i="1" s="1"/>
  <c r="G1009" i="1" s="1"/>
  <c r="G1010" i="1" s="1"/>
  <c r="G1011" i="1" s="1"/>
  <c r="G1012" i="1" s="1"/>
  <c r="G1013" i="1" s="1"/>
  <c r="G1014" i="1" s="1"/>
  <c r="G1015" i="1" s="1"/>
  <c r="G1016" i="1" s="1"/>
  <c r="G1017" i="1" s="1"/>
  <c r="A5" i="11"/>
  <c r="A9" i="11"/>
  <c r="A10" i="11" s="1"/>
  <c r="A11" i="11" s="1"/>
  <c r="A12" i="11" s="1"/>
  <c r="A13" i="11" s="1"/>
  <c r="A14" i="11" s="1"/>
  <c r="A15" i="11" s="1"/>
  <c r="A16" i="11" s="1"/>
  <c r="A17" i="11" s="1"/>
  <c r="A18" i="11" s="1"/>
  <c r="A4" i="11"/>
  <c r="A7" i="11"/>
  <c r="A8" i="11"/>
  <c r="G3" i="11"/>
  <c r="W6" i="7"/>
  <c r="B7" i="7"/>
  <c r="D5" i="11"/>
  <c r="T8" i="7"/>
  <c r="A7" i="7"/>
  <c r="D7" i="11"/>
  <c r="N6" i="7"/>
  <c r="U8" i="7"/>
  <c r="U9" i="7"/>
  <c r="G1018" i="1" l="1"/>
  <c r="G1019" i="1" s="1"/>
  <c r="G1020" i="1" s="1"/>
  <c r="G1021" i="1" s="1"/>
  <c r="G1022" i="1" s="1"/>
  <c r="G1023" i="1" s="1"/>
  <c r="G1024" i="1" s="1"/>
  <c r="G1025" i="1" s="1"/>
  <c r="G1026" i="1" s="1"/>
  <c r="G1027" i="1" s="1"/>
  <c r="G1028" i="1" s="1"/>
  <c r="G1029" i="1" s="1"/>
  <c r="G1030" i="1" s="1"/>
  <c r="G1031" i="1" s="1"/>
  <c r="G1032" i="1" s="1"/>
  <c r="G1033" i="1" s="1"/>
  <c r="G1034" i="1" s="1"/>
  <c r="G1035" i="1" s="1"/>
  <c r="G1036" i="1" s="1"/>
  <c r="G1037" i="1" s="1"/>
  <c r="G1038" i="1" s="1"/>
  <c r="G1039" i="1" s="1"/>
  <c r="G1040" i="1" s="1"/>
  <c r="G1041" i="1" s="1"/>
  <c r="G1042" i="1" s="1"/>
  <c r="G1043" i="1" s="1"/>
  <c r="G1044" i="1" s="1"/>
  <c r="G1045" i="1" s="1"/>
  <c r="G1046" i="1" s="1"/>
  <c r="G1047" i="1" s="1"/>
  <c r="G1048" i="1" s="1"/>
  <c r="G1049" i="1" s="1"/>
  <c r="G1050" i="1" s="1"/>
  <c r="G1051" i="1" s="1"/>
  <c r="G1052" i="1" s="1"/>
  <c r="G1053" i="1" s="1"/>
  <c r="G1054" i="1" s="1"/>
  <c r="G1055" i="1" s="1"/>
  <c r="G1056" i="1" s="1"/>
  <c r="G1057" i="1" s="1"/>
  <c r="G1058" i="1" s="1"/>
  <c r="G1059" i="1" s="1"/>
  <c r="G1060" i="1" s="1"/>
  <c r="G1061" i="1" s="1"/>
  <c r="G1062" i="1" s="1"/>
  <c r="G1063" i="1" s="1"/>
  <c r="G1064" i="1" s="1"/>
  <c r="G1065" i="1" s="1"/>
  <c r="G1066" i="1" s="1"/>
  <c r="G1067" i="1" s="1"/>
  <c r="G1068" i="1" s="1"/>
  <c r="G1069" i="1" s="1"/>
  <c r="G1070" i="1" s="1"/>
  <c r="G1071" i="1" s="1"/>
  <c r="G1072" i="1" s="1"/>
  <c r="G1073" i="1" s="1"/>
  <c r="G1074" i="1" s="1"/>
  <c r="G1075" i="1" s="1"/>
  <c r="G1076" i="1" s="1"/>
  <c r="G1077" i="1" s="1"/>
  <c r="G1078" i="1" s="1"/>
  <c r="G1079" i="1" s="1"/>
  <c r="G1080" i="1" s="1"/>
  <c r="G1081" i="1" s="1"/>
  <c r="G1082" i="1" s="1"/>
  <c r="G1083" i="1" s="1"/>
  <c r="G1084" i="1" s="1"/>
  <c r="G1085" i="1" s="1"/>
  <c r="G1086" i="1" s="1"/>
  <c r="G1087" i="1" s="1"/>
  <c r="G1088" i="1" s="1"/>
  <c r="G1089" i="1" s="1"/>
  <c r="G1090" i="1" s="1"/>
  <c r="G1091" i="1" s="1"/>
  <c r="G1092" i="1" s="1"/>
  <c r="G1093" i="1" s="1"/>
  <c r="G1094" i="1" s="1"/>
  <c r="G1095" i="1" s="1"/>
  <c r="G1096" i="1" s="1"/>
  <c r="G1097" i="1" s="1"/>
  <c r="G1098" i="1" s="1"/>
  <c r="G1099" i="1" s="1"/>
  <c r="G1100" i="1" s="1"/>
  <c r="G1101" i="1" s="1"/>
  <c r="G1102" i="1" s="1"/>
  <c r="G1103" i="1" s="1"/>
  <c r="G1104" i="1" s="1"/>
  <c r="G1105" i="1" s="1"/>
  <c r="G1106" i="1" s="1"/>
  <c r="G1107" i="1" s="1"/>
  <c r="G1108" i="1" s="1"/>
  <c r="G1109" i="1" s="1"/>
  <c r="G1110" i="1" s="1"/>
  <c r="G1111" i="1" s="1"/>
  <c r="G1112" i="1" s="1"/>
  <c r="G1113" i="1" s="1"/>
  <c r="G1114" i="1" s="1"/>
  <c r="G1115" i="1" s="1"/>
  <c r="G1116" i="1" s="1"/>
  <c r="G1117" i="1" s="1"/>
  <c r="G1118" i="1" s="1"/>
  <c r="G1119" i="1" s="1"/>
  <c r="G1120" i="1" s="1"/>
  <c r="G1121" i="1" s="1"/>
  <c r="G1122" i="1" s="1"/>
  <c r="G1123" i="1" s="1"/>
  <c r="G1124" i="1" s="1"/>
  <c r="G1125" i="1" s="1"/>
  <c r="G1126" i="1" s="1"/>
  <c r="G1127" i="1" s="1"/>
  <c r="G1128" i="1" s="1"/>
  <c r="G1129" i="1" s="1"/>
  <c r="G1130" i="1" s="1"/>
  <c r="G1131" i="1" s="1"/>
  <c r="G1132" i="1" s="1"/>
  <c r="G1133" i="1" s="1"/>
  <c r="F6" i="11"/>
  <c r="F7" i="11"/>
  <c r="F8" i="11"/>
  <c r="F4" i="11"/>
  <c r="F9" i="11"/>
  <c r="F10" i="11" s="1"/>
  <c r="F11" i="11" s="1"/>
  <c r="F12" i="11" s="1"/>
  <c r="F13" i="11" s="1"/>
  <c r="F14" i="11" s="1"/>
  <c r="F15" i="11" s="1"/>
  <c r="F16" i="11" s="1"/>
  <c r="F17" i="11" s="1"/>
  <c r="F18" i="11" s="1"/>
  <c r="F5" i="11"/>
  <c r="B8" i="7"/>
  <c r="W7" i="7"/>
  <c r="L3" i="11"/>
  <c r="I6" i="11"/>
  <c r="U10" i="7"/>
  <c r="I5" i="11"/>
  <c r="I7" i="11"/>
  <c r="U11" i="7"/>
  <c r="T9" i="7"/>
  <c r="N7" i="7"/>
  <c r="A8" i="7"/>
  <c r="B9" i="7" l="1"/>
  <c r="W8" i="7"/>
  <c r="Q3" i="11"/>
  <c r="K8" i="11"/>
  <c r="K9" i="11"/>
  <c r="K10" i="11" s="1"/>
  <c r="K11" i="11" s="1"/>
  <c r="K12" i="11" s="1"/>
  <c r="K13" i="11" s="1"/>
  <c r="K14" i="11" s="1"/>
  <c r="K15" i="11" s="1"/>
  <c r="K16" i="11" s="1"/>
  <c r="K17" i="11" s="1"/>
  <c r="K18" i="11" s="1"/>
  <c r="K5" i="11"/>
  <c r="K6" i="11"/>
  <c r="K7" i="11"/>
  <c r="K4" i="11"/>
  <c r="N5" i="11"/>
  <c r="U12" i="7"/>
  <c r="A9" i="7"/>
  <c r="N8" i="7"/>
  <c r="N7" i="11"/>
  <c r="T10" i="7"/>
  <c r="N6" i="11"/>
  <c r="T11" i="7"/>
  <c r="W9" i="7" l="1"/>
  <c r="V3" i="11"/>
  <c r="B10" i="7"/>
  <c r="P9" i="11"/>
  <c r="P10" i="11" s="1"/>
  <c r="P11" i="11" s="1"/>
  <c r="P12" i="11" s="1"/>
  <c r="P13" i="11" s="1"/>
  <c r="P14" i="11" s="1"/>
  <c r="P15" i="11" s="1"/>
  <c r="P16" i="11" s="1"/>
  <c r="P17" i="11" s="1"/>
  <c r="P18" i="11" s="1"/>
  <c r="P4" i="11"/>
  <c r="P8" i="11"/>
  <c r="P6" i="11"/>
  <c r="P7" i="11"/>
  <c r="P5" i="11"/>
  <c r="S6" i="11"/>
  <c r="T12" i="7"/>
  <c r="T13" i="7"/>
  <c r="A10" i="7"/>
  <c r="U13" i="7"/>
  <c r="U14" i="7" s="1"/>
  <c r="N9" i="7"/>
  <c r="S7" i="11"/>
  <c r="S5" i="11"/>
  <c r="B11" i="7" l="1"/>
  <c r="W10" i="7"/>
  <c r="AA3" i="11"/>
  <c r="U7" i="11"/>
  <c r="U9" i="11"/>
  <c r="U10" i="11" s="1"/>
  <c r="U11" i="11" s="1"/>
  <c r="U12" i="11" s="1"/>
  <c r="U13" i="11" s="1"/>
  <c r="U14" i="11" s="1"/>
  <c r="U15" i="11" s="1"/>
  <c r="U16" i="11" s="1"/>
  <c r="U17" i="11" s="1"/>
  <c r="U18" i="11" s="1"/>
  <c r="U6" i="11"/>
  <c r="U5" i="11"/>
  <c r="U4" i="11"/>
  <c r="U8" i="11"/>
  <c r="A11" i="7"/>
  <c r="X6" i="11"/>
  <c r="X7" i="11"/>
  <c r="T14" i="7"/>
  <c r="T15" i="7" s="1"/>
  <c r="U15" i="7"/>
  <c r="X5" i="11"/>
  <c r="N10" i="7"/>
  <c r="Z4" i="11" l="1"/>
  <c r="Z5" i="11"/>
  <c r="Z8" i="11"/>
  <c r="Z9" i="11"/>
  <c r="Z10" i="11" s="1"/>
  <c r="Z11" i="11" s="1"/>
  <c r="Z12" i="11" s="1"/>
  <c r="Z13" i="11" s="1"/>
  <c r="Z14" i="11" s="1"/>
  <c r="Z15" i="11" s="1"/>
  <c r="Z16" i="11" s="1"/>
  <c r="Z17" i="11" s="1"/>
  <c r="Z18" i="11" s="1"/>
  <c r="Z7" i="11"/>
  <c r="Z6" i="11"/>
  <c r="W11" i="7"/>
  <c r="B12" i="7"/>
  <c r="AF3" i="11"/>
  <c r="U16" i="7"/>
  <c r="U17" i="7"/>
  <c r="A12" i="7"/>
  <c r="AC6" i="11"/>
  <c r="AC7" i="11"/>
  <c r="N11" i="7"/>
  <c r="T16" i="7"/>
  <c r="AC5" i="11"/>
  <c r="AE6" i="11" l="1"/>
  <c r="AE4" i="11"/>
  <c r="AE8" i="11"/>
  <c r="AE5" i="11"/>
  <c r="AE9" i="11"/>
  <c r="AE10" i="11" s="1"/>
  <c r="AE11" i="11" s="1"/>
  <c r="AE12" i="11" s="1"/>
  <c r="AE13" i="11" s="1"/>
  <c r="AE14" i="11" s="1"/>
  <c r="AE15" i="11" s="1"/>
  <c r="AE16" i="11" s="1"/>
  <c r="AE17" i="11" s="1"/>
  <c r="AE18" i="11" s="1"/>
  <c r="AE7" i="11"/>
  <c r="B13" i="7"/>
  <c r="AK3" i="11"/>
  <c r="W12" i="7"/>
  <c r="A13" i="7"/>
  <c r="N12" i="7"/>
  <c r="AH5" i="11"/>
  <c r="AH7" i="11"/>
  <c r="T17" i="7"/>
  <c r="U18" i="7"/>
  <c r="AH6" i="11"/>
  <c r="AJ4" i="11" l="1"/>
  <c r="AJ7" i="11"/>
  <c r="AJ5" i="11"/>
  <c r="AJ9" i="11"/>
  <c r="AJ10" i="11" s="1"/>
  <c r="AJ11" i="11" s="1"/>
  <c r="AJ12" i="11" s="1"/>
  <c r="AJ13" i="11" s="1"/>
  <c r="AJ14" i="11" s="1"/>
  <c r="AJ15" i="11" s="1"/>
  <c r="AJ16" i="11" s="1"/>
  <c r="AJ17" i="11" s="1"/>
  <c r="AJ18" i="11" s="1"/>
  <c r="AJ6" i="11"/>
  <c r="AJ8" i="11"/>
  <c r="B14" i="7"/>
  <c r="AP3" i="11"/>
  <c r="W13" i="7"/>
  <c r="AM5" i="11"/>
  <c r="AM7" i="11"/>
  <c r="AM6" i="11"/>
  <c r="N13" i="7"/>
  <c r="T18" i="7"/>
  <c r="A14" i="7"/>
  <c r="U19" i="7"/>
  <c r="AO8" i="11" l="1"/>
  <c r="AO4" i="11"/>
  <c r="AO5" i="11"/>
  <c r="AO6" i="11"/>
  <c r="AO7" i="11"/>
  <c r="AO9" i="11"/>
  <c r="AO10" i="11" s="1"/>
  <c r="AO11" i="11" s="1"/>
  <c r="AO12" i="11" s="1"/>
  <c r="AO13" i="11" s="1"/>
  <c r="AO14" i="11" s="1"/>
  <c r="AO15" i="11" s="1"/>
  <c r="AO16" i="11" s="1"/>
  <c r="AO17" i="11" s="1"/>
  <c r="AO18" i="11" s="1"/>
  <c r="AU3" i="11"/>
  <c r="B15" i="7"/>
  <c r="W14" i="7"/>
  <c r="AR7" i="11"/>
  <c r="U20" i="7"/>
  <c r="T19" i="7"/>
  <c r="A15" i="7"/>
  <c r="AR6" i="11"/>
  <c r="N14" i="7"/>
  <c r="AR5" i="11"/>
  <c r="B16" i="7" l="1"/>
  <c r="AZ3" i="11"/>
  <c r="W15" i="7"/>
  <c r="AT4" i="11"/>
  <c r="AT6" i="11"/>
  <c r="AT8" i="11"/>
  <c r="AT9" i="11"/>
  <c r="AT10" i="11" s="1"/>
  <c r="AT11" i="11" s="1"/>
  <c r="AT12" i="11" s="1"/>
  <c r="AT13" i="11" s="1"/>
  <c r="AT14" i="11" s="1"/>
  <c r="AT15" i="11" s="1"/>
  <c r="AT16" i="11" s="1"/>
  <c r="AT17" i="11" s="1"/>
  <c r="AT18" i="11" s="1"/>
  <c r="AT7" i="11"/>
  <c r="AT5" i="11"/>
  <c r="N15" i="7"/>
  <c r="A16" i="7"/>
  <c r="T20" i="7"/>
  <c r="AW5" i="11"/>
  <c r="AW6" i="11"/>
  <c r="U21" i="7"/>
  <c r="AW7" i="11"/>
  <c r="AY8" i="11" l="1"/>
  <c r="AY6" i="11"/>
  <c r="AY7" i="11"/>
  <c r="AY5" i="11"/>
  <c r="AY9" i="11"/>
  <c r="AY10" i="11" s="1"/>
  <c r="AY11" i="11" s="1"/>
  <c r="AY12" i="11" s="1"/>
  <c r="AY13" i="11" s="1"/>
  <c r="AY14" i="11" s="1"/>
  <c r="AY15" i="11" s="1"/>
  <c r="AY16" i="11" s="1"/>
  <c r="AY17" i="11" s="1"/>
  <c r="AY18" i="11" s="1"/>
  <c r="AY4" i="11"/>
  <c r="B17" i="7"/>
  <c r="W16" i="7"/>
  <c r="BE3" i="11"/>
  <c r="BB7" i="11"/>
  <c r="BB6" i="11"/>
  <c r="BB5" i="11"/>
  <c r="A17" i="7"/>
  <c r="U22" i="7"/>
  <c r="T21" i="7"/>
  <c r="N16" i="7"/>
  <c r="W17" i="7" l="1"/>
  <c r="B18" i="7"/>
  <c r="BJ3" i="11"/>
  <c r="BD9" i="11"/>
  <c r="BD10" i="11" s="1"/>
  <c r="BD11" i="11" s="1"/>
  <c r="BD12" i="11" s="1"/>
  <c r="BD13" i="11" s="1"/>
  <c r="BD14" i="11" s="1"/>
  <c r="BD15" i="11" s="1"/>
  <c r="BD16" i="11" s="1"/>
  <c r="BD17" i="11" s="1"/>
  <c r="BD18" i="11" s="1"/>
  <c r="BD5" i="11"/>
  <c r="BD4" i="11"/>
  <c r="BD8" i="11"/>
  <c r="BD6" i="11"/>
  <c r="BD7" i="11"/>
  <c r="BG5" i="11"/>
  <c r="U23" i="7"/>
  <c r="BG7" i="11"/>
  <c r="A18" i="7"/>
  <c r="N17" i="7"/>
  <c r="T22" i="7"/>
  <c r="BG6" i="11"/>
  <c r="BI5" i="11" l="1"/>
  <c r="BI9" i="11"/>
  <c r="BI10" i="11" s="1"/>
  <c r="BI11" i="11" s="1"/>
  <c r="BI12" i="11" s="1"/>
  <c r="BI13" i="11" s="1"/>
  <c r="BI14" i="11" s="1"/>
  <c r="BI15" i="11" s="1"/>
  <c r="BI16" i="11" s="1"/>
  <c r="BI17" i="11" s="1"/>
  <c r="BI18" i="11" s="1"/>
  <c r="BI4" i="11"/>
  <c r="BI8" i="11"/>
  <c r="BI7" i="11"/>
  <c r="BI6" i="11"/>
  <c r="B19" i="7"/>
  <c r="BO3" i="11"/>
  <c r="W18" i="7"/>
  <c r="T23" i="7"/>
  <c r="A19" i="7"/>
  <c r="N18" i="7"/>
  <c r="BL6" i="11"/>
  <c r="U24" i="7"/>
  <c r="BL5" i="11"/>
  <c r="BL7" i="11"/>
  <c r="B20" i="7" l="1"/>
  <c r="BT3" i="11"/>
  <c r="W19" i="7"/>
  <c r="BN7" i="11"/>
  <c r="BN6" i="11"/>
  <c r="BN8" i="11"/>
  <c r="BN5" i="11"/>
  <c r="BN9" i="11"/>
  <c r="BN10" i="11" s="1"/>
  <c r="BN11" i="11" s="1"/>
  <c r="BN12" i="11" s="1"/>
  <c r="BN13" i="11" s="1"/>
  <c r="BN14" i="11" s="1"/>
  <c r="BN15" i="11" s="1"/>
  <c r="BN16" i="11" s="1"/>
  <c r="BN17" i="11" s="1"/>
  <c r="BN18" i="11" s="1"/>
  <c r="BN4" i="11"/>
  <c r="BQ5" i="11"/>
  <c r="BQ7" i="11"/>
  <c r="N19" i="7"/>
  <c r="BQ6" i="11"/>
  <c r="U25" i="7"/>
  <c r="T24" i="7"/>
  <c r="A20" i="7"/>
  <c r="BS7" i="11" l="1"/>
  <c r="BS9" i="11"/>
  <c r="BS10" i="11" s="1"/>
  <c r="BS11" i="11" s="1"/>
  <c r="BS12" i="11" s="1"/>
  <c r="BS13" i="11" s="1"/>
  <c r="BS14" i="11" s="1"/>
  <c r="BS15" i="11" s="1"/>
  <c r="BS16" i="11" s="1"/>
  <c r="BS17" i="11" s="1"/>
  <c r="BS18" i="11" s="1"/>
  <c r="BS4" i="11"/>
  <c r="BS5" i="11"/>
  <c r="BS6" i="11"/>
  <c r="BS8" i="11"/>
  <c r="B21" i="7"/>
  <c r="W20" i="7"/>
  <c r="BY3" i="11"/>
  <c r="T25" i="7"/>
  <c r="BV7" i="11"/>
  <c r="BV5" i="11"/>
  <c r="N20" i="7"/>
  <c r="U26" i="7"/>
  <c r="A21" i="7"/>
  <c r="BV6" i="11"/>
  <c r="W21" i="7" l="1"/>
  <c r="O21" i="7" s="1"/>
  <c r="CD3" i="11"/>
  <c r="N21" i="7"/>
  <c r="B22" i="7"/>
  <c r="BX5" i="11"/>
  <c r="BX4" i="11"/>
  <c r="BX8" i="11"/>
  <c r="BX7" i="11"/>
  <c r="BX6" i="11"/>
  <c r="BX9" i="11"/>
  <c r="BX10" i="11" s="1"/>
  <c r="BX11" i="11" s="1"/>
  <c r="BX12" i="11" s="1"/>
  <c r="BX13" i="11" s="1"/>
  <c r="BX14" i="11" s="1"/>
  <c r="BX15" i="11" s="1"/>
  <c r="BX16" i="11" s="1"/>
  <c r="BX17" i="11" s="1"/>
  <c r="BX18" i="11" s="1"/>
  <c r="CA7" i="11"/>
  <c r="A22" i="7"/>
  <c r="CA5" i="11"/>
  <c r="CA6" i="11"/>
  <c r="U27" i="7"/>
  <c r="T26" i="7"/>
  <c r="CF7" i="11" l="1"/>
  <c r="CF6" i="11"/>
  <c r="N22" i="7"/>
  <c r="W22" i="7"/>
  <c r="O22" i="7" s="1"/>
  <c r="CI3" i="11"/>
  <c r="B23" i="7"/>
  <c r="CC9" i="11"/>
  <c r="CC10" i="11" s="1"/>
  <c r="CC11" i="11" s="1"/>
  <c r="CC12" i="11" s="1"/>
  <c r="CC13" i="11" s="1"/>
  <c r="CC14" i="11" s="1"/>
  <c r="CC15" i="11" s="1"/>
  <c r="CC16" i="11" s="1"/>
  <c r="CC17" i="11" s="1"/>
  <c r="CC18" i="11" s="1"/>
  <c r="CC8" i="11"/>
  <c r="CC6" i="11"/>
  <c r="CF5" i="11"/>
  <c r="CC7" i="11"/>
  <c r="CC4" i="11"/>
  <c r="CC5" i="11"/>
  <c r="U28" i="7"/>
  <c r="T27" i="7"/>
  <c r="A23" i="7"/>
  <c r="CK7" i="11" l="1"/>
  <c r="CK6" i="11"/>
  <c r="W23" i="7"/>
  <c r="O23" i="7" s="1"/>
  <c r="CN3" i="11"/>
  <c r="N23" i="7"/>
  <c r="B24" i="7"/>
  <c r="CH9" i="11"/>
  <c r="CH10" i="11" s="1"/>
  <c r="CH11" i="11" s="1"/>
  <c r="CH12" i="11" s="1"/>
  <c r="CH13" i="11" s="1"/>
  <c r="CH14" i="11" s="1"/>
  <c r="CH15" i="11" s="1"/>
  <c r="CH16" i="11" s="1"/>
  <c r="CH17" i="11" s="1"/>
  <c r="CH18" i="11" s="1"/>
  <c r="CH7" i="11"/>
  <c r="CH5" i="11"/>
  <c r="CK5" i="11"/>
  <c r="CH4" i="11"/>
  <c r="CH6" i="11"/>
  <c r="CH8" i="11"/>
  <c r="T28" i="7"/>
  <c r="U29" i="7"/>
  <c r="A24" i="7"/>
  <c r="CP7" i="11" l="1"/>
  <c r="CP6" i="11"/>
  <c r="N24" i="7"/>
  <c r="W24" i="7"/>
  <c r="O24" i="7" s="1"/>
  <c r="CS3" i="11"/>
  <c r="B25" i="7"/>
  <c r="CM6" i="11"/>
  <c r="CM8" i="11"/>
  <c r="CM4" i="11"/>
  <c r="CM5" i="11"/>
  <c r="CP5" i="11"/>
  <c r="CM7" i="11"/>
  <c r="CM9" i="11"/>
  <c r="CM10" i="11" s="1"/>
  <c r="CM11" i="11" s="1"/>
  <c r="CM12" i="11" s="1"/>
  <c r="CM13" i="11" s="1"/>
  <c r="CM14" i="11" s="1"/>
  <c r="CM15" i="11" s="1"/>
  <c r="CM16" i="11" s="1"/>
  <c r="CM17" i="11" s="1"/>
  <c r="CM18" i="11" s="1"/>
  <c r="U30" i="7"/>
  <c r="A25" i="7"/>
  <c r="T29" i="7"/>
  <c r="CU7" i="11" l="1"/>
  <c r="CU6" i="11"/>
  <c r="CX3" i="11"/>
  <c r="W25" i="7"/>
  <c r="O25" i="7" s="1"/>
  <c r="N25" i="7"/>
  <c r="B26" i="7"/>
  <c r="CR5" i="11"/>
  <c r="CR7" i="11"/>
  <c r="CR4" i="11"/>
  <c r="CR6" i="11"/>
  <c r="CR8" i="11"/>
  <c r="CU5" i="11"/>
  <c r="CR9" i="11"/>
  <c r="CR10" i="11" s="1"/>
  <c r="CR11" i="11" s="1"/>
  <c r="CR12" i="11" s="1"/>
  <c r="CR13" i="11" s="1"/>
  <c r="CR14" i="11" s="1"/>
  <c r="CR15" i="11" s="1"/>
  <c r="CR16" i="11" s="1"/>
  <c r="CR17" i="11" s="1"/>
  <c r="CR18" i="11" s="1"/>
  <c r="T30" i="7"/>
  <c r="A26" i="7"/>
  <c r="U31" i="7"/>
  <c r="CZ7" i="11" l="1"/>
  <c r="CZ6" i="11"/>
  <c r="B27" i="7"/>
  <c r="DC3" i="11"/>
  <c r="W26" i="7"/>
  <c r="O26" i="7" s="1"/>
  <c r="N26" i="7"/>
  <c r="CW4" i="11"/>
  <c r="CW8" i="11"/>
  <c r="CW5" i="11"/>
  <c r="CW6" i="11"/>
  <c r="CW7" i="11"/>
  <c r="CW9" i="11"/>
  <c r="CW10" i="11" s="1"/>
  <c r="CW11" i="11" s="1"/>
  <c r="CW12" i="11" s="1"/>
  <c r="CW13" i="11" s="1"/>
  <c r="CW14" i="11" s="1"/>
  <c r="CW15" i="11" s="1"/>
  <c r="CW16" i="11" s="1"/>
  <c r="CW17" i="11" s="1"/>
  <c r="CW18" i="11" s="1"/>
  <c r="CZ5" i="11"/>
  <c r="U32" i="7"/>
  <c r="A27" i="7"/>
  <c r="T31" i="7"/>
  <c r="DE7" i="11" l="1"/>
  <c r="DE6" i="11"/>
  <c r="DB9" i="11"/>
  <c r="DB10" i="11" s="1"/>
  <c r="DB11" i="11" s="1"/>
  <c r="DB12" i="11" s="1"/>
  <c r="DB13" i="11" s="1"/>
  <c r="DB14" i="11" s="1"/>
  <c r="DB15" i="11" s="1"/>
  <c r="DB16" i="11" s="1"/>
  <c r="DB17" i="11" s="1"/>
  <c r="DB18" i="11" s="1"/>
  <c r="DB4" i="11"/>
  <c r="DB5" i="11"/>
  <c r="DB6" i="11"/>
  <c r="DB8" i="11"/>
  <c r="DB7" i="11"/>
  <c r="DE5" i="11"/>
  <c r="W27" i="7"/>
  <c r="O27" i="7" s="1"/>
  <c r="N27" i="7"/>
  <c r="DH3" i="11"/>
  <c r="B28" i="7"/>
  <c r="T32" i="7"/>
  <c r="A28" i="7"/>
  <c r="U33" i="7"/>
  <c r="DJ7" i="11" l="1"/>
  <c r="DJ6" i="11"/>
  <c r="DG6" i="11"/>
  <c r="DJ5" i="11"/>
  <c r="DG9" i="11"/>
  <c r="DG10" i="11" s="1"/>
  <c r="DG11" i="11" s="1"/>
  <c r="DG12" i="11" s="1"/>
  <c r="DG13" i="11" s="1"/>
  <c r="DG14" i="11" s="1"/>
  <c r="DG15" i="11" s="1"/>
  <c r="DG16" i="11" s="1"/>
  <c r="DG17" i="11" s="1"/>
  <c r="DG18" i="11" s="1"/>
  <c r="DG7" i="11"/>
  <c r="DG8" i="11"/>
  <c r="DG5" i="11"/>
  <c r="DG4" i="11"/>
  <c r="DM3" i="11"/>
  <c r="B29" i="7"/>
  <c r="W28" i="7"/>
  <c r="O28" i="7" s="1"/>
  <c r="N28" i="7"/>
  <c r="U34" i="7"/>
  <c r="A29" i="7"/>
  <c r="T33" i="7"/>
  <c r="DO7" i="11" l="1"/>
  <c r="DO6" i="11"/>
  <c r="DL6" i="11"/>
  <c r="DO5" i="11"/>
  <c r="DL8" i="11"/>
  <c r="DL5" i="11"/>
  <c r="DL4" i="11"/>
  <c r="DL9" i="11"/>
  <c r="DL10" i="11" s="1"/>
  <c r="DL11" i="11" s="1"/>
  <c r="DL12" i="11" s="1"/>
  <c r="DL13" i="11" s="1"/>
  <c r="DL14" i="11" s="1"/>
  <c r="DL15" i="11" s="1"/>
  <c r="DL16" i="11" s="1"/>
  <c r="DL17" i="11" s="1"/>
  <c r="DL18" i="11" s="1"/>
  <c r="DL7" i="11"/>
  <c r="B30" i="7"/>
  <c r="DR3" i="11"/>
  <c r="W29" i="7"/>
  <c r="O29" i="7" s="1"/>
  <c r="N29" i="7"/>
  <c r="T34" i="7"/>
  <c r="U35" i="7"/>
  <c r="A30" i="7"/>
  <c r="DT7" i="11" l="1"/>
  <c r="DT6" i="11"/>
  <c r="DW3" i="11"/>
  <c r="N30" i="7"/>
  <c r="B31" i="7"/>
  <c r="W30" i="7"/>
  <c r="O30" i="7" s="1"/>
  <c r="DQ5" i="11"/>
  <c r="DQ8" i="11"/>
  <c r="DQ7" i="11"/>
  <c r="DQ4" i="11"/>
  <c r="DQ6" i="11"/>
  <c r="DQ9" i="11"/>
  <c r="DQ10" i="11" s="1"/>
  <c r="DQ11" i="11" s="1"/>
  <c r="DQ12" i="11" s="1"/>
  <c r="DQ13" i="11" s="1"/>
  <c r="DQ14" i="11" s="1"/>
  <c r="DQ15" i="11" s="1"/>
  <c r="DQ16" i="11" s="1"/>
  <c r="DQ17" i="11" s="1"/>
  <c r="DQ18" i="11" s="1"/>
  <c r="DT5" i="11"/>
  <c r="U36" i="7"/>
  <c r="T35" i="7"/>
  <c r="A31" i="7"/>
  <c r="DY7" i="11" l="1"/>
  <c r="DY6" i="11"/>
  <c r="B32" i="7"/>
  <c r="N31" i="7"/>
  <c r="W31" i="7"/>
  <c r="O31" i="7" s="1"/>
  <c r="EB3" i="11"/>
  <c r="DV9" i="11"/>
  <c r="DV10" i="11" s="1"/>
  <c r="DV11" i="11" s="1"/>
  <c r="DV12" i="11" s="1"/>
  <c r="DV13" i="11" s="1"/>
  <c r="DV14" i="11" s="1"/>
  <c r="DV15" i="11" s="1"/>
  <c r="DV16" i="11" s="1"/>
  <c r="DV17" i="11" s="1"/>
  <c r="DV18" i="11" s="1"/>
  <c r="DV4" i="11"/>
  <c r="DV6" i="11"/>
  <c r="DV5" i="11"/>
  <c r="DV7" i="11"/>
  <c r="DV8" i="11"/>
  <c r="DY5" i="11"/>
  <c r="T36" i="7"/>
  <c r="A32" i="7"/>
  <c r="U37" i="7"/>
  <c r="ED7" i="11" l="1"/>
  <c r="ED6" i="11"/>
  <c r="EA6" i="11"/>
  <c r="EA4" i="11"/>
  <c r="ED5" i="11"/>
  <c r="EA5" i="11"/>
  <c r="EA9" i="11"/>
  <c r="EA10" i="11" s="1"/>
  <c r="EA11" i="11" s="1"/>
  <c r="EA12" i="11" s="1"/>
  <c r="EA13" i="11" s="1"/>
  <c r="EA14" i="11" s="1"/>
  <c r="EA15" i="11" s="1"/>
  <c r="EA16" i="11" s="1"/>
  <c r="EA17" i="11" s="1"/>
  <c r="EA18" i="11" s="1"/>
  <c r="EA8" i="11"/>
  <c r="EA7" i="11"/>
  <c r="EG3" i="11"/>
  <c r="N32" i="7"/>
  <c r="W32" i="7"/>
  <c r="O32" i="7" s="1"/>
  <c r="B33" i="7"/>
  <c r="A33" i="7"/>
  <c r="U38" i="7"/>
  <c r="T37" i="7"/>
  <c r="EI7" i="11" l="1"/>
  <c r="EI6" i="11"/>
  <c r="W33" i="7"/>
  <c r="O33" i="7" s="1"/>
  <c r="B34" i="7"/>
  <c r="EL3" i="11"/>
  <c r="N33" i="7"/>
  <c r="EF5" i="11"/>
  <c r="EF4" i="11"/>
  <c r="EF6" i="11"/>
  <c r="EI5" i="11"/>
  <c r="EF9" i="11"/>
  <c r="EF10" i="11" s="1"/>
  <c r="EF11" i="11" s="1"/>
  <c r="EF12" i="11" s="1"/>
  <c r="EF13" i="11" s="1"/>
  <c r="EF14" i="11" s="1"/>
  <c r="EF15" i="11" s="1"/>
  <c r="EF16" i="11" s="1"/>
  <c r="EF17" i="11" s="1"/>
  <c r="EF18" i="11" s="1"/>
  <c r="EF8" i="11"/>
  <c r="EF7" i="11"/>
  <c r="T38" i="7"/>
  <c r="U39" i="7"/>
  <c r="A34" i="7"/>
  <c r="EN7" i="11" l="1"/>
  <c r="EN6" i="11"/>
  <c r="EK8" i="11"/>
  <c r="EK9" i="11"/>
  <c r="EK10" i="11" s="1"/>
  <c r="EK11" i="11" s="1"/>
  <c r="EK12" i="11" s="1"/>
  <c r="EK13" i="11" s="1"/>
  <c r="EK14" i="11" s="1"/>
  <c r="EK15" i="11" s="1"/>
  <c r="EK16" i="11" s="1"/>
  <c r="EK17" i="11" s="1"/>
  <c r="EK18" i="11" s="1"/>
  <c r="EN5" i="11"/>
  <c r="EK6" i="11"/>
  <c r="EK5" i="11"/>
  <c r="EK4" i="11"/>
  <c r="EK7" i="11"/>
  <c r="N34" i="7"/>
  <c r="EQ3" i="11"/>
  <c r="B35" i="7"/>
  <c r="W34" i="7"/>
  <c r="O34" i="7" s="1"/>
  <c r="T39" i="7"/>
  <c r="U40" i="7"/>
  <c r="A35" i="7"/>
  <c r="ES7" i="11" l="1"/>
  <c r="ES6" i="11"/>
  <c r="B36" i="7"/>
  <c r="N35" i="7"/>
  <c r="EV3" i="11"/>
  <c r="W35" i="7"/>
  <c r="O35" i="7" s="1"/>
  <c r="EP7" i="11"/>
  <c r="EP9" i="11"/>
  <c r="EP10" i="11" s="1"/>
  <c r="EP11" i="11" s="1"/>
  <c r="EP12" i="11" s="1"/>
  <c r="EP13" i="11" s="1"/>
  <c r="EP14" i="11" s="1"/>
  <c r="EP15" i="11" s="1"/>
  <c r="EP16" i="11" s="1"/>
  <c r="EP17" i="11" s="1"/>
  <c r="EP18" i="11" s="1"/>
  <c r="EP5" i="11"/>
  <c r="EP6" i="11"/>
  <c r="EP4" i="11"/>
  <c r="EP8" i="11"/>
  <c r="ES5" i="11"/>
  <c r="U41" i="7"/>
  <c r="T40" i="7"/>
  <c r="A36" i="7"/>
  <c r="EX7" i="11" l="1"/>
  <c r="EX6" i="11"/>
  <c r="EU5" i="11"/>
  <c r="EX5" i="11"/>
  <c r="EU6" i="11"/>
  <c r="EU8" i="11"/>
  <c r="EU7" i="11"/>
  <c r="EU9" i="11"/>
  <c r="EU10" i="11" s="1"/>
  <c r="EU11" i="11" s="1"/>
  <c r="EU12" i="11" s="1"/>
  <c r="EU13" i="11" s="1"/>
  <c r="EU14" i="11" s="1"/>
  <c r="EU15" i="11" s="1"/>
  <c r="EU16" i="11" s="1"/>
  <c r="EU17" i="11" s="1"/>
  <c r="EU18" i="11" s="1"/>
  <c r="EU4" i="11"/>
  <c r="W36" i="7"/>
  <c r="O36" i="7" s="1"/>
  <c r="N36" i="7"/>
  <c r="B37" i="7"/>
  <c r="FA3" i="11"/>
  <c r="U42" i="7"/>
  <c r="T41" i="7"/>
  <c r="A37" i="7"/>
  <c r="U43" i="7"/>
  <c r="U44" i="7"/>
  <c r="U45" i="7"/>
  <c r="U46" i="7"/>
  <c r="U47" i="7"/>
  <c r="U48" i="7"/>
  <c r="U49" i="7"/>
  <c r="U50" i="7"/>
  <c r="U51" i="7"/>
  <c r="U52" i="7"/>
  <c r="U53" i="7" s="1"/>
  <c r="FC7" i="11" l="1"/>
  <c r="FC6" i="11"/>
  <c r="FF3" i="11"/>
  <c r="B38" i="7"/>
  <c r="W37" i="7"/>
  <c r="O37" i="7" s="1"/>
  <c r="N37" i="7"/>
  <c r="EZ8" i="11"/>
  <c r="EZ7" i="11"/>
  <c r="EZ9" i="11"/>
  <c r="EZ10" i="11" s="1"/>
  <c r="EZ11" i="11" s="1"/>
  <c r="EZ12" i="11" s="1"/>
  <c r="EZ13" i="11" s="1"/>
  <c r="EZ14" i="11" s="1"/>
  <c r="EZ15" i="11" s="1"/>
  <c r="EZ16" i="11" s="1"/>
  <c r="EZ17" i="11" s="1"/>
  <c r="EZ18" i="11" s="1"/>
  <c r="EZ5" i="11"/>
  <c r="FC5" i="11"/>
  <c r="EZ6" i="11"/>
  <c r="EZ4" i="11"/>
  <c r="U54" i="7"/>
  <c r="U55" i="7"/>
  <c r="A38" i="7"/>
  <c r="T42" i="7"/>
  <c r="FH7" i="11" l="1"/>
  <c r="FH6" i="11"/>
  <c r="B39" i="7"/>
  <c r="W38" i="7"/>
  <c r="O38" i="7" s="1"/>
  <c r="FK3" i="11"/>
  <c r="N38" i="7"/>
  <c r="FE4" i="11"/>
  <c r="FE6" i="11"/>
  <c r="FE9" i="11"/>
  <c r="FE10" i="11" s="1"/>
  <c r="FE11" i="11" s="1"/>
  <c r="FE12" i="11" s="1"/>
  <c r="FE13" i="11" s="1"/>
  <c r="FE14" i="11" s="1"/>
  <c r="FE15" i="11" s="1"/>
  <c r="FE16" i="11" s="1"/>
  <c r="FE17" i="11" s="1"/>
  <c r="FE18" i="11" s="1"/>
  <c r="FE8" i="11"/>
  <c r="FH5" i="11"/>
  <c r="FE5" i="11"/>
  <c r="FE7" i="11"/>
  <c r="T43" i="7"/>
  <c r="U56" i="7"/>
  <c r="A39" i="7"/>
  <c r="FM7" i="11" l="1"/>
  <c r="FM6" i="11"/>
  <c r="FJ4" i="11"/>
  <c r="FM5" i="11"/>
  <c r="FJ6" i="11"/>
  <c r="FJ9" i="11"/>
  <c r="FJ10" i="11" s="1"/>
  <c r="FJ11" i="11" s="1"/>
  <c r="FJ12" i="11" s="1"/>
  <c r="FJ13" i="11" s="1"/>
  <c r="FJ14" i="11" s="1"/>
  <c r="FJ15" i="11" s="1"/>
  <c r="FJ16" i="11" s="1"/>
  <c r="FJ17" i="11" s="1"/>
  <c r="FJ18" i="11" s="1"/>
  <c r="FJ7" i="11"/>
  <c r="FJ8" i="11"/>
  <c r="FJ5" i="11"/>
  <c r="FP3" i="11"/>
  <c r="N39" i="7"/>
  <c r="B40" i="7"/>
  <c r="W39" i="7"/>
  <c r="O39" i="7" s="1"/>
  <c r="U57" i="7"/>
  <c r="T44" i="7"/>
  <c r="A40" i="7"/>
  <c r="FR7" i="11" l="1"/>
  <c r="FR6" i="11"/>
  <c r="W40" i="7"/>
  <c r="O40" i="7" s="1"/>
  <c r="FU3" i="11"/>
  <c r="B41" i="7"/>
  <c r="N40" i="7"/>
  <c r="FO4" i="11"/>
  <c r="FR5" i="11"/>
  <c r="FO5" i="11"/>
  <c r="FO6" i="11"/>
  <c r="FO8" i="11"/>
  <c r="FO7" i="11"/>
  <c r="FO9" i="11"/>
  <c r="FO10" i="11" s="1"/>
  <c r="FO11" i="11" s="1"/>
  <c r="FO12" i="11" s="1"/>
  <c r="FO13" i="11" s="1"/>
  <c r="FO14" i="11" s="1"/>
  <c r="FO15" i="11" s="1"/>
  <c r="FO16" i="11" s="1"/>
  <c r="FO17" i="11" s="1"/>
  <c r="FO18" i="11" s="1"/>
  <c r="T45" i="7"/>
  <c r="U58" i="7"/>
  <c r="A41" i="7"/>
  <c r="FW7" i="11" l="1"/>
  <c r="FW6" i="11"/>
  <c r="W41" i="7"/>
  <c r="O41" i="7" s="1"/>
  <c r="B42" i="7"/>
  <c r="FZ3" i="11"/>
  <c r="N41" i="7"/>
  <c r="FT9" i="11"/>
  <c r="FT10" i="11" s="1"/>
  <c r="FT11" i="11" s="1"/>
  <c r="FT12" i="11" s="1"/>
  <c r="FT13" i="11" s="1"/>
  <c r="FT14" i="11" s="1"/>
  <c r="FT15" i="11" s="1"/>
  <c r="FT16" i="11" s="1"/>
  <c r="FT17" i="11" s="1"/>
  <c r="FT18" i="11" s="1"/>
  <c r="FT7" i="11"/>
  <c r="FT4" i="11"/>
  <c r="FW5" i="11"/>
  <c r="FT8" i="11"/>
  <c r="FT5" i="11"/>
  <c r="FT6" i="11"/>
  <c r="U59" i="7"/>
  <c r="T46" i="7"/>
  <c r="A42" i="7"/>
  <c r="GB7" i="11" l="1"/>
  <c r="GB6" i="11"/>
  <c r="FY7" i="11"/>
  <c r="FY4" i="11"/>
  <c r="FY6" i="11"/>
  <c r="FY9" i="11"/>
  <c r="FY10" i="11" s="1"/>
  <c r="FY11" i="11" s="1"/>
  <c r="FY12" i="11" s="1"/>
  <c r="FY13" i="11" s="1"/>
  <c r="FY14" i="11" s="1"/>
  <c r="FY15" i="11" s="1"/>
  <c r="FY16" i="11" s="1"/>
  <c r="FY17" i="11" s="1"/>
  <c r="FY18" i="11" s="1"/>
  <c r="FY8" i="11"/>
  <c r="GB5" i="11"/>
  <c r="FY5" i="11"/>
  <c r="W42" i="7"/>
  <c r="O42" i="7" s="1"/>
  <c r="N42" i="7"/>
  <c r="GE3" i="11"/>
  <c r="B43" i="7"/>
  <c r="T47" i="7"/>
  <c r="U60" i="7"/>
  <c r="A43" i="7"/>
  <c r="GG7" i="11" l="1"/>
  <c r="GG6" i="11"/>
  <c r="GD4" i="11"/>
  <c r="GD7" i="11"/>
  <c r="GD6" i="11"/>
  <c r="GD5" i="11"/>
  <c r="GG5" i="11"/>
  <c r="GD9" i="11"/>
  <c r="GD10" i="11" s="1"/>
  <c r="GD11" i="11" s="1"/>
  <c r="GD12" i="11" s="1"/>
  <c r="GD13" i="11" s="1"/>
  <c r="GD14" i="11" s="1"/>
  <c r="GD15" i="11" s="1"/>
  <c r="GD16" i="11" s="1"/>
  <c r="GD17" i="11" s="1"/>
  <c r="GD18" i="11" s="1"/>
  <c r="GD8" i="11"/>
  <c r="GJ3" i="11"/>
  <c r="W43" i="7"/>
  <c r="O43" i="7" s="1"/>
  <c r="N43" i="7"/>
  <c r="B44" i="7"/>
  <c r="U61" i="7"/>
  <c r="T48" i="7"/>
  <c r="A44" i="7"/>
  <c r="GL7" i="11" l="1"/>
  <c r="GL6" i="11"/>
  <c r="N44" i="7"/>
  <c r="GO3" i="11"/>
  <c r="B45" i="7"/>
  <c r="W44" i="7"/>
  <c r="O44" i="7" s="1"/>
  <c r="GI4" i="11"/>
  <c r="GL5" i="11"/>
  <c r="GI7" i="11"/>
  <c r="GI6" i="11"/>
  <c r="GI9" i="11"/>
  <c r="GI10" i="11" s="1"/>
  <c r="GI11" i="11" s="1"/>
  <c r="GI12" i="11" s="1"/>
  <c r="GI13" i="11" s="1"/>
  <c r="GI14" i="11" s="1"/>
  <c r="GI15" i="11" s="1"/>
  <c r="GI16" i="11" s="1"/>
  <c r="GI17" i="11" s="1"/>
  <c r="GI18" i="11" s="1"/>
  <c r="GI8" i="11"/>
  <c r="GI5" i="11"/>
  <c r="T49" i="7"/>
  <c r="U62" i="7"/>
  <c r="A45" i="7"/>
  <c r="GQ7" i="11" l="1"/>
  <c r="GQ6" i="11"/>
  <c r="W45" i="7"/>
  <c r="O45" i="7" s="1"/>
  <c r="B46" i="7"/>
  <c r="N45" i="7"/>
  <c r="GT3" i="11"/>
  <c r="GQ5" i="11"/>
  <c r="GN5" i="11"/>
  <c r="GN7" i="11"/>
  <c r="GN6" i="11"/>
  <c r="GN8" i="11"/>
  <c r="GN4" i="11"/>
  <c r="GN9" i="11"/>
  <c r="GN10" i="11" s="1"/>
  <c r="GN11" i="11" s="1"/>
  <c r="GN12" i="11" s="1"/>
  <c r="GN13" i="11" s="1"/>
  <c r="GN14" i="11" s="1"/>
  <c r="GN15" i="11" s="1"/>
  <c r="GN16" i="11" s="1"/>
  <c r="GN17" i="11" s="1"/>
  <c r="GN18" i="11" s="1"/>
  <c r="U63" i="7"/>
  <c r="T50" i="7"/>
  <c r="A46" i="7"/>
  <c r="GV7" i="11" l="1"/>
  <c r="GV6" i="11"/>
  <c r="GS5" i="11"/>
  <c r="GS7" i="11"/>
  <c r="GV5" i="11"/>
  <c r="GS4" i="11"/>
  <c r="GS6" i="11"/>
  <c r="GS9" i="11"/>
  <c r="GS10" i="11" s="1"/>
  <c r="GS11" i="11" s="1"/>
  <c r="GS12" i="11" s="1"/>
  <c r="GS13" i="11" s="1"/>
  <c r="GS14" i="11" s="1"/>
  <c r="GS15" i="11" s="1"/>
  <c r="GS16" i="11" s="1"/>
  <c r="GS17" i="11" s="1"/>
  <c r="GS18" i="11" s="1"/>
  <c r="GS8" i="11"/>
  <c r="B47" i="7"/>
  <c r="GY3" i="11"/>
  <c r="W46" i="7"/>
  <c r="O46" i="7" s="1"/>
  <c r="N46" i="7"/>
  <c r="A47" i="7"/>
  <c r="T51" i="7"/>
  <c r="U64" i="7"/>
  <c r="HA7" i="11" l="1"/>
  <c r="HA6" i="11"/>
  <c r="GX4" i="11"/>
  <c r="GX9" i="11"/>
  <c r="GX10" i="11" s="1"/>
  <c r="GX11" i="11" s="1"/>
  <c r="GX12" i="11" s="1"/>
  <c r="GX13" i="11" s="1"/>
  <c r="GX14" i="11" s="1"/>
  <c r="GX15" i="11" s="1"/>
  <c r="GX16" i="11" s="1"/>
  <c r="GX17" i="11" s="1"/>
  <c r="GX18" i="11" s="1"/>
  <c r="GX7" i="11"/>
  <c r="HA5" i="11"/>
  <c r="GX8" i="11"/>
  <c r="GX6" i="11"/>
  <c r="GX5" i="11"/>
  <c r="HD3" i="11"/>
  <c r="N47" i="7"/>
  <c r="W47" i="7"/>
  <c r="O47" i="7" s="1"/>
  <c r="B48" i="7"/>
  <c r="U65" i="7"/>
  <c r="A48" i="7"/>
  <c r="T52" i="7"/>
  <c r="HF7" i="11" l="1"/>
  <c r="HF6" i="11"/>
  <c r="N48" i="7"/>
  <c r="HI3" i="11"/>
  <c r="W48" i="7"/>
  <c r="O48" i="7" s="1"/>
  <c r="B49" i="7"/>
  <c r="HC8" i="11"/>
  <c r="HC4" i="11"/>
  <c r="HC7" i="11"/>
  <c r="HC5" i="11"/>
  <c r="HF5" i="11"/>
  <c r="HC9" i="11"/>
  <c r="HC10" i="11" s="1"/>
  <c r="HC11" i="11" s="1"/>
  <c r="HC12" i="11" s="1"/>
  <c r="HC13" i="11" s="1"/>
  <c r="HC14" i="11" s="1"/>
  <c r="HC15" i="11" s="1"/>
  <c r="HC16" i="11" s="1"/>
  <c r="HC17" i="11" s="1"/>
  <c r="HC18" i="11" s="1"/>
  <c r="HC6" i="11"/>
  <c r="U66" i="7"/>
  <c r="A49" i="7"/>
  <c r="T53" i="7"/>
  <c r="HK7" i="11" l="1"/>
  <c r="HK6" i="11"/>
  <c r="W49" i="7"/>
  <c r="O49" i="7" s="1"/>
  <c r="N49" i="7"/>
  <c r="HN3" i="11"/>
  <c r="B50" i="7"/>
  <c r="HH9" i="11"/>
  <c r="HH10" i="11" s="1"/>
  <c r="HH11" i="11" s="1"/>
  <c r="HH12" i="11" s="1"/>
  <c r="HH13" i="11" s="1"/>
  <c r="HH14" i="11" s="1"/>
  <c r="HH15" i="11" s="1"/>
  <c r="HH16" i="11" s="1"/>
  <c r="HH17" i="11" s="1"/>
  <c r="HH18" i="11" s="1"/>
  <c r="HH4" i="11"/>
  <c r="HH6" i="11"/>
  <c r="HH5" i="11"/>
  <c r="HK5" i="11"/>
  <c r="HH7" i="11"/>
  <c r="HH8" i="11"/>
  <c r="U67" i="7"/>
  <c r="T54" i="7"/>
  <c r="A50" i="7"/>
  <c r="HP7" i="11" l="1"/>
  <c r="HP6" i="11"/>
  <c r="HS3" i="11"/>
  <c r="B51" i="7"/>
  <c r="N50" i="7"/>
  <c r="W50" i="7"/>
  <c r="O50" i="7" s="1"/>
  <c r="HM4" i="11"/>
  <c r="HM8" i="11"/>
  <c r="HM9" i="11"/>
  <c r="HM10" i="11" s="1"/>
  <c r="HM11" i="11" s="1"/>
  <c r="HM12" i="11" s="1"/>
  <c r="HM13" i="11" s="1"/>
  <c r="HM14" i="11" s="1"/>
  <c r="HM15" i="11" s="1"/>
  <c r="HM16" i="11" s="1"/>
  <c r="HM17" i="11" s="1"/>
  <c r="HM18" i="11" s="1"/>
  <c r="HM6" i="11"/>
  <c r="HM7" i="11"/>
  <c r="HP5" i="11"/>
  <c r="HM5" i="11"/>
  <c r="U68" i="7"/>
  <c r="A51" i="7"/>
  <c r="T55" i="7"/>
  <c r="T56" i="7"/>
  <c r="T57" i="7"/>
  <c r="T58" i="7"/>
  <c r="T59" i="7"/>
  <c r="T60" i="7"/>
  <c r="T61" i="7"/>
  <c r="T62" i="7"/>
  <c r="T63" i="7"/>
  <c r="T64" i="7" s="1"/>
  <c r="HU7" i="11" l="1"/>
  <c r="HU6" i="11"/>
  <c r="HX3" i="11"/>
  <c r="W51" i="7"/>
  <c r="O51" i="7" s="1"/>
  <c r="B52" i="7"/>
  <c r="N51" i="7"/>
  <c r="HR4" i="11"/>
  <c r="HR9" i="11"/>
  <c r="HR10" i="11" s="1"/>
  <c r="HR11" i="11" s="1"/>
  <c r="HR12" i="11" s="1"/>
  <c r="HR13" i="11" s="1"/>
  <c r="HR14" i="11" s="1"/>
  <c r="HR15" i="11" s="1"/>
  <c r="HR16" i="11" s="1"/>
  <c r="HR17" i="11" s="1"/>
  <c r="HR18" i="11" s="1"/>
  <c r="HR6" i="11"/>
  <c r="HR7" i="11"/>
  <c r="HR5" i="11"/>
  <c r="HU5" i="11"/>
  <c r="HR8" i="11"/>
  <c r="T65" i="7"/>
  <c r="T66" i="7"/>
  <c r="U69" i="7"/>
  <c r="A52" i="7"/>
  <c r="HZ7" i="11" l="1"/>
  <c r="HZ6" i="11"/>
  <c r="W52" i="7"/>
  <c r="O52" i="7" s="1"/>
  <c r="N52" i="7"/>
  <c r="B53" i="7"/>
  <c r="IC3" i="11"/>
  <c r="HW9" i="11"/>
  <c r="HW10" i="11" s="1"/>
  <c r="HW11" i="11" s="1"/>
  <c r="HW12" i="11" s="1"/>
  <c r="HW13" i="11" s="1"/>
  <c r="HW14" i="11" s="1"/>
  <c r="HW15" i="11" s="1"/>
  <c r="HW16" i="11" s="1"/>
  <c r="HW17" i="11" s="1"/>
  <c r="HW18" i="11" s="1"/>
  <c r="HW6" i="11"/>
  <c r="HZ5" i="11"/>
  <c r="HW8" i="11"/>
  <c r="HW4" i="11"/>
  <c r="HW5" i="11"/>
  <c r="HW7" i="11"/>
  <c r="U70" i="7"/>
  <c r="T67" i="7"/>
  <c r="A53" i="7"/>
  <c r="IE7" i="11" l="1"/>
  <c r="IE6" i="11"/>
  <c r="IB8" i="11"/>
  <c r="IB5" i="11"/>
  <c r="IB6" i="11"/>
  <c r="IB4" i="11"/>
  <c r="IB7" i="11"/>
  <c r="IB9" i="11"/>
  <c r="IB10" i="11" s="1"/>
  <c r="IB11" i="11" s="1"/>
  <c r="IB12" i="11" s="1"/>
  <c r="IB13" i="11" s="1"/>
  <c r="IB14" i="11" s="1"/>
  <c r="IB15" i="11" s="1"/>
  <c r="IB16" i="11" s="1"/>
  <c r="IB17" i="11" s="1"/>
  <c r="IB18" i="11" s="1"/>
  <c r="IE5" i="11"/>
  <c r="IH3" i="11"/>
  <c r="W53" i="7"/>
  <c r="O53" i="7" s="1"/>
  <c r="B54" i="7"/>
  <c r="N53" i="7"/>
  <c r="T68" i="7"/>
  <c r="A54" i="7"/>
  <c r="U71" i="7"/>
  <c r="IJ7" i="11" l="1"/>
  <c r="IJ6" i="11"/>
  <c r="W54" i="7"/>
  <c r="O54" i="7" s="1"/>
  <c r="IM3" i="11"/>
  <c r="N54" i="7"/>
  <c r="B55" i="7"/>
  <c r="IJ5" i="11"/>
  <c r="IG5" i="11"/>
  <c r="IG4" i="11"/>
  <c r="IG7" i="11"/>
  <c r="IG8" i="11"/>
  <c r="IG6" i="11"/>
  <c r="IG9" i="11"/>
  <c r="IG10" i="11" s="1"/>
  <c r="IG11" i="11" s="1"/>
  <c r="IG12" i="11" s="1"/>
  <c r="IG13" i="11" s="1"/>
  <c r="IG14" i="11" s="1"/>
  <c r="IG15" i="11" s="1"/>
  <c r="IG16" i="11" s="1"/>
  <c r="IG17" i="11" s="1"/>
  <c r="IG18" i="11" s="1"/>
  <c r="U72" i="7"/>
  <c r="T69" i="7"/>
  <c r="A55" i="7"/>
  <c r="IO7" i="11" l="1"/>
  <c r="IO6" i="11"/>
  <c r="B56" i="7"/>
  <c r="W55" i="7"/>
  <c r="O55" i="7" s="1"/>
  <c r="N55" i="7"/>
  <c r="B21" i="11"/>
  <c r="IL9" i="11"/>
  <c r="IL10" i="11" s="1"/>
  <c r="IL11" i="11" s="1"/>
  <c r="IL12" i="11" s="1"/>
  <c r="IL13" i="11" s="1"/>
  <c r="IL14" i="11" s="1"/>
  <c r="IL15" i="11" s="1"/>
  <c r="IL16" i="11" s="1"/>
  <c r="IL17" i="11" s="1"/>
  <c r="IL18" i="11" s="1"/>
  <c r="IL4" i="11"/>
  <c r="IL7" i="11"/>
  <c r="IL8" i="11"/>
  <c r="IL6" i="11"/>
  <c r="IL5" i="11"/>
  <c r="IO5" i="11"/>
  <c r="T70" i="7"/>
  <c r="U73" i="7"/>
  <c r="A56" i="7"/>
  <c r="D25" i="11" l="1"/>
  <c r="D24" i="11"/>
  <c r="A25" i="11"/>
  <c r="D23" i="11"/>
  <c r="A27" i="11"/>
  <c r="A28" i="11" s="1"/>
  <c r="A29" i="11" s="1"/>
  <c r="A30" i="11" s="1"/>
  <c r="A31" i="11" s="1"/>
  <c r="A32" i="11" s="1"/>
  <c r="A33" i="11" s="1"/>
  <c r="A34" i="11" s="1"/>
  <c r="A35" i="11" s="1"/>
  <c r="A36" i="11" s="1"/>
  <c r="A23" i="11"/>
  <c r="A22" i="11"/>
  <c r="A24" i="11"/>
  <c r="A26" i="11"/>
  <c r="W56" i="7"/>
  <c r="O56" i="7" s="1"/>
  <c r="G21" i="11"/>
  <c r="N56" i="7"/>
  <c r="B57" i="7"/>
  <c r="U74" i="7"/>
  <c r="T71" i="7"/>
  <c r="A57" i="7"/>
  <c r="I25" i="11" l="1"/>
  <c r="I24" i="11"/>
  <c r="I23" i="11"/>
  <c r="F26" i="11"/>
  <c r="F27" i="11"/>
  <c r="F28" i="11" s="1"/>
  <c r="F29" i="11" s="1"/>
  <c r="F30" i="11" s="1"/>
  <c r="F31" i="11" s="1"/>
  <c r="F32" i="11" s="1"/>
  <c r="F33" i="11" s="1"/>
  <c r="F34" i="11" s="1"/>
  <c r="F35" i="11" s="1"/>
  <c r="F36" i="11" s="1"/>
  <c r="F23" i="11"/>
  <c r="F25" i="11"/>
  <c r="F22" i="11"/>
  <c r="F24" i="11"/>
  <c r="N57" i="7"/>
  <c r="L21" i="11"/>
  <c r="B58" i="7"/>
  <c r="W57" i="7"/>
  <c r="O57" i="7" s="1"/>
  <c r="T72" i="7"/>
  <c r="U75" i="7"/>
  <c r="A58" i="7"/>
  <c r="N25" i="11" l="1"/>
  <c r="N24" i="11"/>
  <c r="K26" i="11"/>
  <c r="K25" i="11"/>
  <c r="K23" i="11"/>
  <c r="K27" i="11"/>
  <c r="K28" i="11" s="1"/>
  <c r="K29" i="11" s="1"/>
  <c r="K30" i="11" s="1"/>
  <c r="K31" i="11" s="1"/>
  <c r="K32" i="11" s="1"/>
  <c r="K33" i="11" s="1"/>
  <c r="K34" i="11" s="1"/>
  <c r="K35" i="11" s="1"/>
  <c r="K36" i="11" s="1"/>
  <c r="K24" i="11"/>
  <c r="N23" i="11"/>
  <c r="K22" i="11"/>
  <c r="B59" i="7"/>
  <c r="N58" i="7"/>
  <c r="Q21" i="11"/>
  <c r="W58" i="7"/>
  <c r="O58" i="7" s="1"/>
  <c r="U76" i="7"/>
  <c r="T73" i="7"/>
  <c r="A59" i="7"/>
  <c r="S25" i="11" l="1"/>
  <c r="S24" i="11"/>
  <c r="P27" i="11"/>
  <c r="P28" i="11" s="1"/>
  <c r="P29" i="11" s="1"/>
  <c r="P30" i="11" s="1"/>
  <c r="P31" i="11" s="1"/>
  <c r="P32" i="11" s="1"/>
  <c r="P33" i="11" s="1"/>
  <c r="P34" i="11" s="1"/>
  <c r="P35" i="11" s="1"/>
  <c r="P36" i="11" s="1"/>
  <c r="P24" i="11"/>
  <c r="P22" i="11"/>
  <c r="S23" i="11"/>
  <c r="P25" i="11"/>
  <c r="P23" i="11"/>
  <c r="P26" i="11"/>
  <c r="W59" i="7"/>
  <c r="O59" i="7" s="1"/>
  <c r="B60" i="7"/>
  <c r="V21" i="11"/>
  <c r="N59" i="7"/>
  <c r="T74" i="7"/>
  <c r="U77" i="7"/>
  <c r="A60" i="7"/>
  <c r="X25" i="11" l="1"/>
  <c r="X24" i="11"/>
  <c r="X23" i="11"/>
  <c r="U24" i="11"/>
  <c r="U23" i="11"/>
  <c r="U26" i="11"/>
  <c r="U25" i="11"/>
  <c r="U27" i="11"/>
  <c r="U28" i="11" s="1"/>
  <c r="U29" i="11" s="1"/>
  <c r="U30" i="11" s="1"/>
  <c r="U31" i="11" s="1"/>
  <c r="U32" i="11" s="1"/>
  <c r="U33" i="11" s="1"/>
  <c r="U34" i="11" s="1"/>
  <c r="U35" i="11" s="1"/>
  <c r="U36" i="11" s="1"/>
  <c r="U22" i="11"/>
  <c r="N60" i="7"/>
  <c r="B61" i="7"/>
  <c r="AA21" i="11"/>
  <c r="W60" i="7"/>
  <c r="O60" i="7" s="1"/>
  <c r="U78" i="7"/>
  <c r="T75" i="7"/>
  <c r="A61" i="7"/>
  <c r="AC25" i="11" l="1"/>
  <c r="AC24" i="11"/>
  <c r="AC23" i="11"/>
  <c r="Z23" i="11"/>
  <c r="Z27" i="11"/>
  <c r="Z28" i="11" s="1"/>
  <c r="Z29" i="11" s="1"/>
  <c r="Z30" i="11" s="1"/>
  <c r="Z31" i="11" s="1"/>
  <c r="Z32" i="11" s="1"/>
  <c r="Z33" i="11" s="1"/>
  <c r="Z34" i="11" s="1"/>
  <c r="Z35" i="11" s="1"/>
  <c r="Z36" i="11" s="1"/>
  <c r="Z25" i="11"/>
  <c r="Z24" i="11"/>
  <c r="Z26" i="11"/>
  <c r="Z22" i="11"/>
  <c r="W61" i="7"/>
  <c r="O61" i="7" s="1"/>
  <c r="N61" i="7"/>
  <c r="AF21" i="11"/>
  <c r="B62" i="7"/>
  <c r="A62" i="7"/>
  <c r="T76" i="7"/>
  <c r="U79" i="7"/>
  <c r="AH25" i="11" l="1"/>
  <c r="AH24" i="11"/>
  <c r="N62" i="7"/>
  <c r="B63" i="7"/>
  <c r="AK21" i="11"/>
  <c r="W62" i="7"/>
  <c r="O62" i="7" s="1"/>
  <c r="AE23" i="11"/>
  <c r="AH23" i="11"/>
  <c r="AE25" i="11"/>
  <c r="AE26" i="11"/>
  <c r="AE27" i="11"/>
  <c r="AE28" i="11" s="1"/>
  <c r="AE29" i="11" s="1"/>
  <c r="AE30" i="11" s="1"/>
  <c r="AE31" i="11" s="1"/>
  <c r="AE32" i="11" s="1"/>
  <c r="AE33" i="11" s="1"/>
  <c r="AE34" i="11" s="1"/>
  <c r="AE35" i="11" s="1"/>
  <c r="AE36" i="11" s="1"/>
  <c r="AE22" i="11"/>
  <c r="AE24" i="11"/>
  <c r="U80" i="7"/>
  <c r="A63" i="7"/>
  <c r="T77" i="7"/>
  <c r="AM25" i="11" l="1"/>
  <c r="AM24" i="11"/>
  <c r="AM23" i="11"/>
  <c r="AJ25" i="11"/>
  <c r="AJ23" i="11"/>
  <c r="AJ26" i="11"/>
  <c r="AJ27" i="11"/>
  <c r="AJ28" i="11" s="1"/>
  <c r="AJ29" i="11" s="1"/>
  <c r="AJ30" i="11" s="1"/>
  <c r="AJ31" i="11" s="1"/>
  <c r="AJ32" i="11" s="1"/>
  <c r="AJ33" i="11" s="1"/>
  <c r="AJ34" i="11" s="1"/>
  <c r="AJ35" i="11" s="1"/>
  <c r="AJ36" i="11" s="1"/>
  <c r="AJ24" i="11"/>
  <c r="AJ22" i="11"/>
  <c r="AP21" i="11"/>
  <c r="N63" i="7"/>
  <c r="B64" i="7"/>
  <c r="W63" i="7"/>
  <c r="O63" i="7" s="1"/>
  <c r="T78" i="7"/>
  <c r="U81" i="7"/>
  <c r="A64" i="7"/>
  <c r="AR25" i="11" l="1"/>
  <c r="AR24" i="11"/>
  <c r="N64" i="7"/>
  <c r="B65" i="7"/>
  <c r="AU21" i="11"/>
  <c r="W64" i="7"/>
  <c r="O64" i="7" s="1"/>
  <c r="AO27" i="11"/>
  <c r="AO28" i="11" s="1"/>
  <c r="AO29" i="11" s="1"/>
  <c r="AO30" i="11" s="1"/>
  <c r="AO31" i="11" s="1"/>
  <c r="AO32" i="11" s="1"/>
  <c r="AO33" i="11" s="1"/>
  <c r="AO34" i="11" s="1"/>
  <c r="AO35" i="11" s="1"/>
  <c r="AO36" i="11" s="1"/>
  <c r="AO22" i="11"/>
  <c r="AO24" i="11"/>
  <c r="AO23" i="11"/>
  <c r="AO26" i="11"/>
  <c r="AO25" i="11"/>
  <c r="AR23" i="11"/>
  <c r="U82" i="7"/>
  <c r="T79" i="7"/>
  <c r="A65" i="7"/>
  <c r="AW25" i="11" l="1"/>
  <c r="AW24" i="11"/>
  <c r="AT26" i="11"/>
  <c r="AT27" i="11"/>
  <c r="AT28" i="11" s="1"/>
  <c r="AT29" i="11" s="1"/>
  <c r="AT30" i="11" s="1"/>
  <c r="AT31" i="11" s="1"/>
  <c r="AT32" i="11" s="1"/>
  <c r="AT33" i="11" s="1"/>
  <c r="AT34" i="11" s="1"/>
  <c r="AT35" i="11" s="1"/>
  <c r="AT36" i="11" s="1"/>
  <c r="AW23" i="11"/>
  <c r="AT24" i="11"/>
  <c r="AT25" i="11"/>
  <c r="AT23" i="11"/>
  <c r="AT22" i="11"/>
  <c r="B66" i="7"/>
  <c r="W65" i="7"/>
  <c r="O65" i="7" s="1"/>
  <c r="AZ21" i="11"/>
  <c r="N65" i="7"/>
  <c r="T80" i="7"/>
  <c r="U83" i="7"/>
  <c r="A66" i="7"/>
  <c r="BB25" i="11" l="1"/>
  <c r="BB24" i="11"/>
  <c r="AY22" i="11"/>
  <c r="BB23" i="11"/>
  <c r="AY23" i="11"/>
  <c r="AY27" i="11"/>
  <c r="AY28" i="11" s="1"/>
  <c r="AY29" i="11" s="1"/>
  <c r="AY30" i="11" s="1"/>
  <c r="AY31" i="11" s="1"/>
  <c r="AY32" i="11" s="1"/>
  <c r="AY33" i="11" s="1"/>
  <c r="AY34" i="11" s="1"/>
  <c r="AY35" i="11" s="1"/>
  <c r="AY36" i="11" s="1"/>
  <c r="AY24" i="11"/>
  <c r="AY26" i="11"/>
  <c r="AY25" i="11"/>
  <c r="N66" i="7"/>
  <c r="B67" i="7"/>
  <c r="BE21" i="11"/>
  <c r="W66" i="7"/>
  <c r="O66" i="7" s="1"/>
  <c r="A67" i="7"/>
  <c r="U84" i="7"/>
  <c r="T81" i="7"/>
  <c r="BG25" i="11" l="1"/>
  <c r="BG24" i="11"/>
  <c r="BD27" i="11"/>
  <c r="BD28" i="11" s="1"/>
  <c r="BD29" i="11" s="1"/>
  <c r="BD30" i="11" s="1"/>
  <c r="BD31" i="11" s="1"/>
  <c r="BD32" i="11" s="1"/>
  <c r="BD33" i="11" s="1"/>
  <c r="BD34" i="11" s="1"/>
  <c r="BD35" i="11" s="1"/>
  <c r="BD36" i="11" s="1"/>
  <c r="BD24" i="11"/>
  <c r="BD26" i="11"/>
  <c r="BG23" i="11"/>
  <c r="BD22" i="11"/>
  <c r="BD23" i="11"/>
  <c r="BD25" i="11"/>
  <c r="N67" i="7"/>
  <c r="BJ21" i="11"/>
  <c r="B68" i="7"/>
  <c r="W67" i="7"/>
  <c r="O67" i="7" s="1"/>
  <c r="U85" i="7"/>
  <c r="T82" i="7"/>
  <c r="A68" i="7"/>
  <c r="BL25" i="11" l="1"/>
  <c r="BL24" i="11"/>
  <c r="BO21" i="11"/>
  <c r="N68" i="7"/>
  <c r="B69" i="7"/>
  <c r="W68" i="7"/>
  <c r="O68" i="7" s="1"/>
  <c r="BI26" i="11"/>
  <c r="BL23" i="11"/>
  <c r="BI27" i="11"/>
  <c r="BI28" i="11" s="1"/>
  <c r="BI29" i="11" s="1"/>
  <c r="BI30" i="11" s="1"/>
  <c r="BI31" i="11" s="1"/>
  <c r="BI32" i="11" s="1"/>
  <c r="BI33" i="11" s="1"/>
  <c r="BI34" i="11" s="1"/>
  <c r="BI35" i="11" s="1"/>
  <c r="BI36" i="11" s="1"/>
  <c r="BI24" i="11"/>
  <c r="BI22" i="11"/>
  <c r="BI23" i="11"/>
  <c r="BI25" i="11"/>
  <c r="U86" i="7"/>
  <c r="A69" i="7"/>
  <c r="T83" i="7"/>
  <c r="BQ25" i="11" l="1"/>
  <c r="BQ24" i="11"/>
  <c r="B70" i="7"/>
  <c r="BT21" i="11"/>
  <c r="W69" i="7"/>
  <c r="O69" i="7" s="1"/>
  <c r="N69" i="7"/>
  <c r="BN26" i="11"/>
  <c r="BN27" i="11"/>
  <c r="BN28" i="11" s="1"/>
  <c r="BN29" i="11" s="1"/>
  <c r="BN30" i="11" s="1"/>
  <c r="BN31" i="11" s="1"/>
  <c r="BN32" i="11" s="1"/>
  <c r="BN33" i="11" s="1"/>
  <c r="BN34" i="11" s="1"/>
  <c r="BN35" i="11" s="1"/>
  <c r="BN36" i="11" s="1"/>
  <c r="BN25" i="11"/>
  <c r="BN24" i="11"/>
  <c r="BN23" i="11"/>
  <c r="BN22" i="11"/>
  <c r="BQ23" i="11"/>
  <c r="T84" i="7"/>
  <c r="A70" i="7"/>
  <c r="U87" i="7"/>
  <c r="BV25" i="11" l="1"/>
  <c r="BV24" i="11"/>
  <c r="BS22" i="11"/>
  <c r="BS24" i="11"/>
  <c r="BS27" i="11"/>
  <c r="BS28" i="11" s="1"/>
  <c r="BS29" i="11" s="1"/>
  <c r="BS30" i="11" s="1"/>
  <c r="BS31" i="11" s="1"/>
  <c r="BS32" i="11" s="1"/>
  <c r="BS33" i="11" s="1"/>
  <c r="BS34" i="11" s="1"/>
  <c r="BS35" i="11" s="1"/>
  <c r="BS36" i="11" s="1"/>
  <c r="BS25" i="11"/>
  <c r="BS26" i="11"/>
  <c r="BV23" i="11"/>
  <c r="BS23" i="11"/>
  <c r="N70" i="7"/>
  <c r="B71" i="7"/>
  <c r="BY21" i="11"/>
  <c r="W70" i="7"/>
  <c r="O70" i="7" s="1"/>
  <c r="A71" i="7"/>
  <c r="U88" i="7"/>
  <c r="T85" i="7"/>
  <c r="CA25" i="11" l="1"/>
  <c r="CA24" i="11"/>
  <c r="N71" i="7"/>
  <c r="B72" i="7"/>
  <c r="CD21" i="11"/>
  <c r="W71" i="7"/>
  <c r="O71" i="7" s="1"/>
  <c r="BX25" i="11"/>
  <c r="BX22" i="11"/>
  <c r="BX26" i="11"/>
  <c r="BX24" i="11"/>
  <c r="BX23" i="11"/>
  <c r="CA23" i="11"/>
  <c r="BX27" i="11"/>
  <c r="BX28" i="11" s="1"/>
  <c r="BX29" i="11" s="1"/>
  <c r="BX30" i="11" s="1"/>
  <c r="BX31" i="11" s="1"/>
  <c r="BX32" i="11" s="1"/>
  <c r="BX33" i="11" s="1"/>
  <c r="BX34" i="11" s="1"/>
  <c r="BX35" i="11" s="1"/>
  <c r="BX36" i="11" s="1"/>
  <c r="T86" i="7"/>
  <c r="A72" i="7"/>
  <c r="U89" i="7"/>
  <c r="CF25" i="11" l="1"/>
  <c r="CF24" i="11"/>
  <c r="CC24" i="11"/>
  <c r="CC22" i="11"/>
  <c r="CC27" i="11"/>
  <c r="CC28" i="11" s="1"/>
  <c r="CC29" i="11" s="1"/>
  <c r="CC30" i="11" s="1"/>
  <c r="CC31" i="11" s="1"/>
  <c r="CC32" i="11" s="1"/>
  <c r="CC33" i="11" s="1"/>
  <c r="CC34" i="11" s="1"/>
  <c r="CC35" i="11" s="1"/>
  <c r="CC36" i="11" s="1"/>
  <c r="CC26" i="11"/>
  <c r="CC25" i="11"/>
  <c r="CC23" i="11"/>
  <c r="CF23" i="11"/>
  <c r="CI21" i="11"/>
  <c r="N72" i="7"/>
  <c r="W72" i="7"/>
  <c r="O72" i="7" s="1"/>
  <c r="B73" i="7"/>
  <c r="T87" i="7"/>
  <c r="U90" i="7"/>
  <c r="A73" i="7"/>
  <c r="CK25" i="11" l="1"/>
  <c r="CK24" i="11"/>
  <c r="N73" i="7"/>
  <c r="W73" i="7"/>
  <c r="O73" i="7" s="1"/>
  <c r="B74" i="7"/>
  <c r="CN21" i="11"/>
  <c r="CH26" i="11"/>
  <c r="CH27" i="11"/>
  <c r="CH28" i="11" s="1"/>
  <c r="CH29" i="11" s="1"/>
  <c r="CH30" i="11" s="1"/>
  <c r="CH31" i="11" s="1"/>
  <c r="CH32" i="11" s="1"/>
  <c r="CH33" i="11" s="1"/>
  <c r="CH34" i="11" s="1"/>
  <c r="CH35" i="11" s="1"/>
  <c r="CH36" i="11" s="1"/>
  <c r="CH25" i="11"/>
  <c r="CH22" i="11"/>
  <c r="CH24" i="11"/>
  <c r="CH23" i="11"/>
  <c r="CK23" i="11"/>
  <c r="T88" i="7"/>
  <c r="U91" i="7"/>
  <c r="A74" i="7"/>
  <c r="CP25" i="11" l="1"/>
  <c r="CP24" i="11"/>
  <c r="CM26" i="11"/>
  <c r="CM23" i="11"/>
  <c r="CM25" i="11"/>
  <c r="CM22" i="11"/>
  <c r="CM24" i="11"/>
  <c r="CP23" i="11"/>
  <c r="CM27" i="11"/>
  <c r="CM28" i="11" s="1"/>
  <c r="CM29" i="11" s="1"/>
  <c r="CM30" i="11" s="1"/>
  <c r="CM31" i="11" s="1"/>
  <c r="CM32" i="11" s="1"/>
  <c r="CM33" i="11" s="1"/>
  <c r="CM34" i="11" s="1"/>
  <c r="CM35" i="11" s="1"/>
  <c r="CM36" i="11" s="1"/>
  <c r="CS21" i="11"/>
  <c r="B75" i="7"/>
  <c r="W74" i="7"/>
  <c r="O74" i="7" s="1"/>
  <c r="N74" i="7"/>
  <c r="U92" i="7"/>
  <c r="T89" i="7"/>
  <c r="A75" i="7"/>
  <c r="CU25" i="11" l="1"/>
  <c r="CU24" i="11"/>
  <c r="CX21" i="11"/>
  <c r="W75" i="7"/>
  <c r="O75" i="7" s="1"/>
  <c r="N75" i="7"/>
  <c r="B76" i="7"/>
  <c r="CU23" i="11"/>
  <c r="CR25" i="11"/>
  <c r="CR23" i="11"/>
  <c r="CR27" i="11"/>
  <c r="CR28" i="11" s="1"/>
  <c r="CR29" i="11" s="1"/>
  <c r="CR30" i="11" s="1"/>
  <c r="CR31" i="11" s="1"/>
  <c r="CR32" i="11" s="1"/>
  <c r="CR33" i="11" s="1"/>
  <c r="CR34" i="11" s="1"/>
  <c r="CR35" i="11" s="1"/>
  <c r="CR36" i="11" s="1"/>
  <c r="CR22" i="11"/>
  <c r="CR26" i="11"/>
  <c r="CR24" i="11"/>
  <c r="T90" i="7"/>
  <c r="U93" i="7"/>
  <c r="A76" i="7"/>
  <c r="CZ25" i="11" l="1"/>
  <c r="CZ24" i="11"/>
  <c r="N76" i="7"/>
  <c r="DC21" i="11"/>
  <c r="W76" i="7"/>
  <c r="O76" i="7" s="1"/>
  <c r="B77" i="7"/>
  <c r="CW27" i="11"/>
  <c r="CW28" i="11" s="1"/>
  <c r="CW29" i="11" s="1"/>
  <c r="CW30" i="11" s="1"/>
  <c r="CW31" i="11" s="1"/>
  <c r="CW32" i="11" s="1"/>
  <c r="CW33" i="11" s="1"/>
  <c r="CW34" i="11" s="1"/>
  <c r="CW35" i="11" s="1"/>
  <c r="CW36" i="11" s="1"/>
  <c r="CW26" i="11"/>
  <c r="CW25" i="11"/>
  <c r="CW23" i="11"/>
  <c r="CW24" i="11"/>
  <c r="CZ23" i="11"/>
  <c r="CW22" i="11"/>
  <c r="U94" i="7"/>
  <c r="T91" i="7"/>
  <c r="A77" i="7"/>
  <c r="DE25" i="11" l="1"/>
  <c r="DE24" i="11"/>
  <c r="W77" i="7"/>
  <c r="O77" i="7" s="1"/>
  <c r="DH21" i="11"/>
  <c r="N77" i="7"/>
  <c r="B78" i="7"/>
  <c r="DB26" i="11"/>
  <c r="DB27" i="11"/>
  <c r="DB28" i="11" s="1"/>
  <c r="DB29" i="11" s="1"/>
  <c r="DB30" i="11" s="1"/>
  <c r="DB31" i="11" s="1"/>
  <c r="DB32" i="11" s="1"/>
  <c r="DB33" i="11" s="1"/>
  <c r="DB34" i="11" s="1"/>
  <c r="DB35" i="11" s="1"/>
  <c r="DB36" i="11" s="1"/>
  <c r="DE23" i="11"/>
  <c r="DB23" i="11"/>
  <c r="DB24" i="11"/>
  <c r="DB25" i="11"/>
  <c r="DB22" i="11"/>
  <c r="U95" i="7"/>
  <c r="A78" i="7"/>
  <c r="T92" i="7"/>
  <c r="DJ25" i="11" l="1"/>
  <c r="DJ24" i="11"/>
  <c r="B79" i="7"/>
  <c r="N78" i="7"/>
  <c r="DM21" i="11"/>
  <c r="W78" i="7"/>
  <c r="O78" i="7" s="1"/>
  <c r="DG25" i="11"/>
  <c r="DG27" i="11"/>
  <c r="DG28" i="11" s="1"/>
  <c r="DG29" i="11" s="1"/>
  <c r="DG30" i="11" s="1"/>
  <c r="DG31" i="11" s="1"/>
  <c r="DG32" i="11" s="1"/>
  <c r="DG33" i="11" s="1"/>
  <c r="DG34" i="11" s="1"/>
  <c r="DG35" i="11" s="1"/>
  <c r="DG36" i="11" s="1"/>
  <c r="DG23" i="11"/>
  <c r="DJ23" i="11"/>
  <c r="DG24" i="11"/>
  <c r="DG22" i="11"/>
  <c r="DG26" i="11"/>
  <c r="U96" i="7"/>
  <c r="A79" i="7"/>
  <c r="T93" i="7"/>
  <c r="DO25" i="11" l="1"/>
  <c r="DO24" i="11"/>
  <c r="DL23" i="11"/>
  <c r="DO23" i="11"/>
  <c r="DL26" i="11"/>
  <c r="DL24" i="11"/>
  <c r="DL22" i="11"/>
  <c r="DL25" i="11"/>
  <c r="DL27" i="11"/>
  <c r="DL28" i="11" s="1"/>
  <c r="DL29" i="11" s="1"/>
  <c r="DL30" i="11" s="1"/>
  <c r="DL31" i="11" s="1"/>
  <c r="DL32" i="11" s="1"/>
  <c r="DL33" i="11" s="1"/>
  <c r="DL34" i="11" s="1"/>
  <c r="DL35" i="11" s="1"/>
  <c r="DL36" i="11" s="1"/>
  <c r="B80" i="7"/>
  <c r="W79" i="7"/>
  <c r="O79" i="7" s="1"/>
  <c r="N79" i="7"/>
  <c r="DR21" i="11"/>
  <c r="U97" i="7"/>
  <c r="T94" i="7"/>
  <c r="A80" i="7"/>
  <c r="DT25" i="11" l="1"/>
  <c r="DT24" i="11"/>
  <c r="W80" i="7"/>
  <c r="O80" i="7" s="1"/>
  <c r="B81" i="7"/>
  <c r="N80" i="7"/>
  <c r="DW21" i="11"/>
  <c r="DQ22" i="11"/>
  <c r="DT23" i="11"/>
  <c r="DQ26" i="11"/>
  <c r="DQ24" i="11"/>
  <c r="DQ27" i="11"/>
  <c r="DQ28" i="11" s="1"/>
  <c r="DQ29" i="11" s="1"/>
  <c r="DQ30" i="11" s="1"/>
  <c r="DQ31" i="11" s="1"/>
  <c r="DQ32" i="11" s="1"/>
  <c r="DQ33" i="11" s="1"/>
  <c r="DQ34" i="11" s="1"/>
  <c r="DQ35" i="11" s="1"/>
  <c r="DQ36" i="11" s="1"/>
  <c r="DQ23" i="11"/>
  <c r="DQ25" i="11"/>
  <c r="U98" i="7"/>
  <c r="T95" i="7"/>
  <c r="A81" i="7"/>
  <c r="DY25" i="11" l="1"/>
  <c r="DY24" i="11"/>
  <c r="DV26" i="11"/>
  <c r="DY23" i="11"/>
  <c r="DV22" i="11"/>
  <c r="DV24" i="11"/>
  <c r="DV27" i="11"/>
  <c r="DV28" i="11" s="1"/>
  <c r="DV29" i="11" s="1"/>
  <c r="DV30" i="11" s="1"/>
  <c r="DV31" i="11" s="1"/>
  <c r="DV32" i="11" s="1"/>
  <c r="DV33" i="11" s="1"/>
  <c r="DV34" i="11" s="1"/>
  <c r="DV35" i="11" s="1"/>
  <c r="DV36" i="11" s="1"/>
  <c r="DV23" i="11"/>
  <c r="DV25" i="11"/>
  <c r="N81" i="7"/>
  <c r="W81" i="7"/>
  <c r="O81" i="7" s="1"/>
  <c r="EB21" i="11"/>
  <c r="B82" i="7"/>
  <c r="T96" i="7"/>
  <c r="A82" i="7"/>
  <c r="U99" i="7"/>
  <c r="ED25" i="11" l="1"/>
  <c r="ED24" i="11"/>
  <c r="EA24" i="11"/>
  <c r="EA22" i="11"/>
  <c r="EA25" i="11"/>
  <c r="EA23" i="11"/>
  <c r="EA26" i="11"/>
  <c r="ED23" i="11"/>
  <c r="EA27" i="11"/>
  <c r="EA28" i="11" s="1"/>
  <c r="EA29" i="11" s="1"/>
  <c r="EA30" i="11" s="1"/>
  <c r="EA31" i="11" s="1"/>
  <c r="EA32" i="11" s="1"/>
  <c r="EA33" i="11" s="1"/>
  <c r="EA34" i="11" s="1"/>
  <c r="EA35" i="11" s="1"/>
  <c r="EA36" i="11" s="1"/>
  <c r="EG21" i="11"/>
  <c r="B83" i="7"/>
  <c r="N82" i="7"/>
  <c r="W82" i="7"/>
  <c r="O82" i="7" s="1"/>
  <c r="U100" i="7"/>
  <c r="T97" i="7"/>
  <c r="A83" i="7"/>
  <c r="EI25" i="11" l="1"/>
  <c r="EI24" i="11"/>
  <c r="B84" i="7"/>
  <c r="W83" i="7"/>
  <c r="O83" i="7" s="1"/>
  <c r="N83" i="7"/>
  <c r="EL21" i="11"/>
  <c r="EF23" i="11"/>
  <c r="EF26" i="11"/>
  <c r="EF27" i="11"/>
  <c r="EF28" i="11" s="1"/>
  <c r="EF29" i="11" s="1"/>
  <c r="EF30" i="11" s="1"/>
  <c r="EF31" i="11" s="1"/>
  <c r="EF32" i="11" s="1"/>
  <c r="EF33" i="11" s="1"/>
  <c r="EF34" i="11" s="1"/>
  <c r="EF35" i="11" s="1"/>
  <c r="EF36" i="11" s="1"/>
  <c r="EI23" i="11"/>
  <c r="EF22" i="11"/>
  <c r="EF25" i="11"/>
  <c r="EF24" i="11"/>
  <c r="T98" i="7"/>
  <c r="A84" i="7"/>
  <c r="U101" i="7"/>
  <c r="EN25" i="11" l="1"/>
  <c r="EN24" i="11"/>
  <c r="EK24" i="11"/>
  <c r="EK26" i="11"/>
  <c r="EK25" i="11"/>
  <c r="EK22" i="11"/>
  <c r="EK27" i="11"/>
  <c r="EK28" i="11" s="1"/>
  <c r="EK29" i="11" s="1"/>
  <c r="EK30" i="11" s="1"/>
  <c r="EK31" i="11" s="1"/>
  <c r="EK32" i="11" s="1"/>
  <c r="EK33" i="11" s="1"/>
  <c r="EK34" i="11" s="1"/>
  <c r="EK35" i="11" s="1"/>
  <c r="EK36" i="11" s="1"/>
  <c r="EK23" i="11"/>
  <c r="EN23" i="11"/>
  <c r="EQ21" i="11"/>
  <c r="B85" i="7"/>
  <c r="W84" i="7"/>
  <c r="O84" i="7" s="1"/>
  <c r="N84" i="7"/>
  <c r="T99" i="7"/>
  <c r="A85" i="7"/>
  <c r="U102" i="7"/>
  <c r="ES25" i="11" l="1"/>
  <c r="ES24" i="11"/>
  <c r="N85" i="7"/>
  <c r="B86" i="7"/>
  <c r="W85" i="7"/>
  <c r="O85" i="7" s="1"/>
  <c r="EV21" i="11"/>
  <c r="ES23" i="11"/>
  <c r="EP26" i="11"/>
  <c r="EP25" i="11"/>
  <c r="EP23" i="11"/>
  <c r="EP24" i="11"/>
  <c r="EP27" i="11"/>
  <c r="EP28" i="11" s="1"/>
  <c r="EP29" i="11" s="1"/>
  <c r="EP30" i="11" s="1"/>
  <c r="EP31" i="11" s="1"/>
  <c r="EP32" i="11" s="1"/>
  <c r="EP33" i="11" s="1"/>
  <c r="EP34" i="11" s="1"/>
  <c r="EP35" i="11" s="1"/>
  <c r="EP36" i="11" s="1"/>
  <c r="EP22" i="11"/>
  <c r="T100" i="7"/>
  <c r="U103" i="7"/>
  <c r="A86" i="7"/>
  <c r="EX25" i="11" l="1"/>
  <c r="EX24" i="11"/>
  <c r="EU23" i="11"/>
  <c r="EX23" i="11"/>
  <c r="EU22" i="11"/>
  <c r="EU26" i="11"/>
  <c r="EU27" i="11"/>
  <c r="EU28" i="11" s="1"/>
  <c r="EU29" i="11" s="1"/>
  <c r="EU30" i="11" s="1"/>
  <c r="EU31" i="11" s="1"/>
  <c r="EU32" i="11" s="1"/>
  <c r="EU33" i="11" s="1"/>
  <c r="EU34" i="11" s="1"/>
  <c r="EU35" i="11" s="1"/>
  <c r="EU36" i="11" s="1"/>
  <c r="EU24" i="11"/>
  <c r="EU25" i="11"/>
  <c r="FA21" i="11"/>
  <c r="N86" i="7"/>
  <c r="B87" i="7"/>
  <c r="W86" i="7"/>
  <c r="O86" i="7" s="1"/>
  <c r="U104" i="7"/>
  <c r="T101" i="7"/>
  <c r="A87" i="7"/>
  <c r="FC25" i="11" l="1"/>
  <c r="FC24" i="11"/>
  <c r="FF21" i="11"/>
  <c r="B88" i="7"/>
  <c r="W87" i="7"/>
  <c r="O87" i="7" s="1"/>
  <c r="N87" i="7"/>
  <c r="EZ25" i="11"/>
  <c r="EZ23" i="11"/>
  <c r="EZ22" i="11"/>
  <c r="FC23" i="11"/>
  <c r="EZ27" i="11"/>
  <c r="EZ28" i="11" s="1"/>
  <c r="EZ29" i="11" s="1"/>
  <c r="EZ30" i="11" s="1"/>
  <c r="EZ31" i="11" s="1"/>
  <c r="EZ32" i="11" s="1"/>
  <c r="EZ33" i="11" s="1"/>
  <c r="EZ34" i="11" s="1"/>
  <c r="EZ35" i="11" s="1"/>
  <c r="EZ36" i="11" s="1"/>
  <c r="EZ24" i="11"/>
  <c r="EZ26" i="11"/>
  <c r="T102" i="7"/>
  <c r="A88" i="7"/>
  <c r="FH25" i="11" l="1"/>
  <c r="FH24" i="11"/>
  <c r="B89" i="7"/>
  <c r="W88" i="7"/>
  <c r="O88" i="7" s="1"/>
  <c r="FK21" i="11"/>
  <c r="N88" i="7"/>
  <c r="FE27" i="11"/>
  <c r="FE28" i="11" s="1"/>
  <c r="FE29" i="11" s="1"/>
  <c r="FE30" i="11" s="1"/>
  <c r="FE31" i="11" s="1"/>
  <c r="FE32" i="11" s="1"/>
  <c r="FE33" i="11" s="1"/>
  <c r="FE34" i="11" s="1"/>
  <c r="FE35" i="11" s="1"/>
  <c r="FE36" i="11" s="1"/>
  <c r="FE25" i="11"/>
  <c r="FE22" i="11"/>
  <c r="FE24" i="11"/>
  <c r="FH23" i="11"/>
  <c r="FE26" i="11"/>
  <c r="FE23" i="11"/>
  <c r="T103" i="7"/>
  <c r="A89" i="7"/>
  <c r="FM25" i="11" l="1"/>
  <c r="FM24" i="11"/>
  <c r="FJ27" i="11"/>
  <c r="FJ28" i="11" s="1"/>
  <c r="FJ29" i="11" s="1"/>
  <c r="FJ30" i="11" s="1"/>
  <c r="FJ31" i="11" s="1"/>
  <c r="FJ32" i="11" s="1"/>
  <c r="FJ33" i="11" s="1"/>
  <c r="FJ34" i="11" s="1"/>
  <c r="FJ35" i="11" s="1"/>
  <c r="FJ36" i="11" s="1"/>
  <c r="FJ22" i="11"/>
  <c r="FJ23" i="11"/>
  <c r="FM23" i="11"/>
  <c r="FJ25" i="11"/>
  <c r="FJ26" i="11"/>
  <c r="FJ24" i="11"/>
  <c r="FP21" i="11"/>
  <c r="B90" i="7"/>
  <c r="W89" i="7"/>
  <c r="O89" i="7" s="1"/>
  <c r="N89" i="7"/>
  <c r="T104" i="7"/>
  <c r="A90" i="7"/>
  <c r="FR25" i="11" l="1"/>
  <c r="FR24" i="11"/>
  <c r="W90" i="7"/>
  <c r="O90" i="7" s="1"/>
  <c r="FU21" i="11"/>
  <c r="N90" i="7"/>
  <c r="B91" i="7"/>
  <c r="FO22" i="11"/>
  <c r="FO23" i="11"/>
  <c r="FO25" i="11"/>
  <c r="FO26" i="11"/>
  <c r="FO27" i="11"/>
  <c r="FO28" i="11" s="1"/>
  <c r="FO29" i="11" s="1"/>
  <c r="FO30" i="11" s="1"/>
  <c r="FO31" i="11" s="1"/>
  <c r="FO32" i="11" s="1"/>
  <c r="FO33" i="11" s="1"/>
  <c r="FO34" i="11" s="1"/>
  <c r="FO35" i="11" s="1"/>
  <c r="FO36" i="11" s="1"/>
  <c r="FO24" i="11"/>
  <c r="FR23" i="11"/>
  <c r="A91" i="7"/>
  <c r="FW25" i="11" l="1"/>
  <c r="FW24" i="11"/>
  <c r="FZ21" i="11"/>
  <c r="B92" i="7"/>
  <c r="N91" i="7"/>
  <c r="W91" i="7"/>
  <c r="O91" i="7" s="1"/>
  <c r="FT24" i="11"/>
  <c r="FT26" i="11"/>
  <c r="FT25" i="11"/>
  <c r="FT22" i="11"/>
  <c r="FW23" i="11"/>
  <c r="FT27" i="11"/>
  <c r="FT28" i="11" s="1"/>
  <c r="FT29" i="11" s="1"/>
  <c r="FT30" i="11" s="1"/>
  <c r="FT31" i="11" s="1"/>
  <c r="FT32" i="11" s="1"/>
  <c r="FT33" i="11" s="1"/>
  <c r="FT34" i="11" s="1"/>
  <c r="FT35" i="11" s="1"/>
  <c r="FT36" i="11" s="1"/>
  <c r="FT23" i="11"/>
  <c r="A92" i="7"/>
  <c r="GB25" i="11" l="1"/>
  <c r="GB24" i="11"/>
  <c r="B93" i="7"/>
  <c r="GE21" i="11"/>
  <c r="W92" i="7"/>
  <c r="O92" i="7" s="1"/>
  <c r="N92" i="7"/>
  <c r="FY25" i="11"/>
  <c r="GB23" i="11"/>
  <c r="FY27" i="11"/>
  <c r="FY28" i="11" s="1"/>
  <c r="FY29" i="11" s="1"/>
  <c r="FY30" i="11" s="1"/>
  <c r="FY31" i="11" s="1"/>
  <c r="FY32" i="11" s="1"/>
  <c r="FY33" i="11" s="1"/>
  <c r="FY34" i="11" s="1"/>
  <c r="FY35" i="11" s="1"/>
  <c r="FY36" i="11" s="1"/>
  <c r="FY26" i="11"/>
  <c r="FY22" i="11"/>
  <c r="FY24" i="11"/>
  <c r="FY23" i="11"/>
  <c r="A93" i="7"/>
  <c r="GG25" i="11" l="1"/>
  <c r="GG24" i="11"/>
  <c r="GG23" i="11"/>
  <c r="GD23" i="11"/>
  <c r="GD22" i="11"/>
  <c r="GD26" i="11"/>
  <c r="GD24" i="11"/>
  <c r="GD27" i="11"/>
  <c r="GD28" i="11" s="1"/>
  <c r="GD29" i="11" s="1"/>
  <c r="GD30" i="11" s="1"/>
  <c r="GD31" i="11" s="1"/>
  <c r="GD32" i="11" s="1"/>
  <c r="GD33" i="11" s="1"/>
  <c r="GD34" i="11" s="1"/>
  <c r="GD35" i="11" s="1"/>
  <c r="GD36" i="11" s="1"/>
  <c r="GD25" i="11"/>
  <c r="N93" i="7"/>
  <c r="W93" i="7"/>
  <c r="O93" i="7" s="1"/>
  <c r="B94" i="7"/>
  <c r="GJ21" i="11"/>
  <c r="A94" i="7"/>
  <c r="GL25" i="11" l="1"/>
  <c r="GL24" i="11"/>
  <c r="B95" i="7"/>
  <c r="N94" i="7"/>
  <c r="GO21" i="11"/>
  <c r="W94" i="7"/>
  <c r="O94" i="7" s="1"/>
  <c r="GI24" i="11"/>
  <c r="GI26" i="11"/>
  <c r="GI23" i="11"/>
  <c r="GI27" i="11"/>
  <c r="GI28" i="11" s="1"/>
  <c r="GI29" i="11" s="1"/>
  <c r="GI30" i="11" s="1"/>
  <c r="GI31" i="11" s="1"/>
  <c r="GI32" i="11" s="1"/>
  <c r="GI33" i="11" s="1"/>
  <c r="GI34" i="11" s="1"/>
  <c r="GI35" i="11" s="1"/>
  <c r="GI36" i="11" s="1"/>
  <c r="GI22" i="11"/>
  <c r="GL23" i="11"/>
  <c r="GI25" i="11"/>
  <c r="A95" i="7"/>
  <c r="GQ25" i="11" l="1"/>
  <c r="GQ24" i="11"/>
  <c r="GN26" i="11"/>
  <c r="GN24" i="11"/>
  <c r="GN23" i="11"/>
  <c r="GN22" i="11"/>
  <c r="GN27" i="11"/>
  <c r="GN28" i="11" s="1"/>
  <c r="GN29" i="11" s="1"/>
  <c r="GN30" i="11" s="1"/>
  <c r="GN31" i="11" s="1"/>
  <c r="GN32" i="11" s="1"/>
  <c r="GN33" i="11" s="1"/>
  <c r="GN34" i="11" s="1"/>
  <c r="GN35" i="11" s="1"/>
  <c r="GN36" i="11" s="1"/>
  <c r="GN25" i="11"/>
  <c r="GQ23" i="11"/>
  <c r="GT21" i="11"/>
  <c r="B96" i="7"/>
  <c r="W95" i="7"/>
  <c r="O95" i="7" s="1"/>
  <c r="N95" i="7"/>
  <c r="A96" i="7"/>
  <c r="GV25" i="11" l="1"/>
  <c r="GV24" i="11"/>
  <c r="GY21" i="11"/>
  <c r="B97" i="7"/>
  <c r="W96" i="7"/>
  <c r="O96" i="7" s="1"/>
  <c r="N96" i="7"/>
  <c r="GS23" i="11"/>
  <c r="GS26" i="11"/>
  <c r="GS24" i="11"/>
  <c r="GS27" i="11"/>
  <c r="GS28" i="11" s="1"/>
  <c r="GS29" i="11" s="1"/>
  <c r="GS30" i="11" s="1"/>
  <c r="GS31" i="11" s="1"/>
  <c r="GS32" i="11" s="1"/>
  <c r="GS33" i="11" s="1"/>
  <c r="GS34" i="11" s="1"/>
  <c r="GS35" i="11" s="1"/>
  <c r="GS36" i="11" s="1"/>
  <c r="GV23" i="11"/>
  <c r="GS25" i="11"/>
  <c r="GS22" i="11"/>
  <c r="A97" i="7"/>
  <c r="HA25" i="11" l="1"/>
  <c r="HA24" i="11"/>
  <c r="GX22" i="11"/>
  <c r="HA23" i="11"/>
  <c r="GX24" i="11"/>
  <c r="GX25" i="11"/>
  <c r="GX27" i="11"/>
  <c r="GX28" i="11" s="1"/>
  <c r="GX29" i="11" s="1"/>
  <c r="GX30" i="11" s="1"/>
  <c r="GX31" i="11" s="1"/>
  <c r="GX32" i="11" s="1"/>
  <c r="GX33" i="11" s="1"/>
  <c r="GX34" i="11" s="1"/>
  <c r="GX35" i="11" s="1"/>
  <c r="GX36" i="11" s="1"/>
  <c r="GX23" i="11"/>
  <c r="GX26" i="11"/>
  <c r="W97" i="7"/>
  <c r="O97" i="7" s="1"/>
  <c r="N97" i="7"/>
  <c r="HD21" i="11"/>
  <c r="B98" i="7"/>
  <c r="A98" i="7"/>
  <c r="HF25" i="11" l="1"/>
  <c r="HF24" i="11"/>
  <c r="HC24" i="11"/>
  <c r="HC27" i="11"/>
  <c r="HC28" i="11" s="1"/>
  <c r="HC29" i="11" s="1"/>
  <c r="HC30" i="11" s="1"/>
  <c r="HC31" i="11" s="1"/>
  <c r="HC32" i="11" s="1"/>
  <c r="HC33" i="11" s="1"/>
  <c r="HC34" i="11" s="1"/>
  <c r="HC35" i="11" s="1"/>
  <c r="HC36" i="11" s="1"/>
  <c r="HC26" i="11"/>
  <c r="HF23" i="11"/>
  <c r="HC23" i="11"/>
  <c r="HC22" i="11"/>
  <c r="HC25" i="11"/>
  <c r="HI21" i="11"/>
  <c r="N98" i="7"/>
  <c r="W98" i="7"/>
  <c r="O98" i="7" s="1"/>
  <c r="B99" i="7"/>
  <c r="A99" i="7"/>
  <c r="HK25" i="11" l="1"/>
  <c r="HK24" i="11"/>
  <c r="N99" i="7"/>
  <c r="B100" i="7"/>
  <c r="HN21" i="11"/>
  <c r="W99" i="7"/>
  <c r="O99" i="7" s="1"/>
  <c r="HH23" i="11"/>
  <c r="HH27" i="11"/>
  <c r="HH28" i="11" s="1"/>
  <c r="HH29" i="11" s="1"/>
  <c r="HH30" i="11" s="1"/>
  <c r="HH31" i="11" s="1"/>
  <c r="HH32" i="11" s="1"/>
  <c r="HH33" i="11" s="1"/>
  <c r="HH34" i="11" s="1"/>
  <c r="HH35" i="11" s="1"/>
  <c r="HH36" i="11" s="1"/>
  <c r="HH25" i="11"/>
  <c r="HK23" i="11"/>
  <c r="HH22" i="11"/>
  <c r="HH24" i="11"/>
  <c r="HH26" i="11"/>
  <c r="A100" i="7"/>
  <c r="HP25" i="11" l="1"/>
  <c r="HP24" i="11"/>
  <c r="HP23" i="11"/>
  <c r="HM22" i="11"/>
  <c r="HM23" i="11"/>
  <c r="HM24" i="11"/>
  <c r="HM25" i="11"/>
  <c r="HM27" i="11"/>
  <c r="HM28" i="11" s="1"/>
  <c r="HM29" i="11" s="1"/>
  <c r="HM30" i="11" s="1"/>
  <c r="HM31" i="11" s="1"/>
  <c r="HM32" i="11" s="1"/>
  <c r="HM33" i="11" s="1"/>
  <c r="HM34" i="11" s="1"/>
  <c r="HM35" i="11" s="1"/>
  <c r="HM36" i="11" s="1"/>
  <c r="HM26" i="11"/>
  <c r="W100" i="7"/>
  <c r="O100" i="7" s="1"/>
  <c r="B101" i="7"/>
  <c r="N100" i="7"/>
  <c r="HS21" i="11"/>
  <c r="A101" i="7"/>
  <c r="HU25" i="11" l="1"/>
  <c r="HU24" i="11"/>
  <c r="W101" i="7"/>
  <c r="O101" i="7" s="1"/>
  <c r="N101" i="7"/>
  <c r="HX21" i="11"/>
  <c r="B102" i="7"/>
  <c r="HR25" i="11"/>
  <c r="HR27" i="11"/>
  <c r="HR28" i="11" s="1"/>
  <c r="HR29" i="11" s="1"/>
  <c r="HR30" i="11" s="1"/>
  <c r="HR31" i="11" s="1"/>
  <c r="HR32" i="11" s="1"/>
  <c r="HR33" i="11" s="1"/>
  <c r="HR34" i="11" s="1"/>
  <c r="HR35" i="11" s="1"/>
  <c r="HR36" i="11" s="1"/>
  <c r="HR24" i="11"/>
  <c r="HR22" i="11"/>
  <c r="HU23" i="11"/>
  <c r="HR26" i="11"/>
  <c r="HR23" i="11"/>
  <c r="A102" i="7"/>
  <c r="HZ25" i="11" l="1"/>
  <c r="HZ24" i="11"/>
  <c r="W102" i="7"/>
  <c r="IC21" i="11"/>
  <c r="N102" i="7"/>
  <c r="B103" i="7"/>
  <c r="HW27" i="11"/>
  <c r="HW28" i="11" s="1"/>
  <c r="HW29" i="11" s="1"/>
  <c r="HW30" i="11" s="1"/>
  <c r="HW31" i="11" s="1"/>
  <c r="HW32" i="11" s="1"/>
  <c r="HW33" i="11" s="1"/>
  <c r="HW34" i="11" s="1"/>
  <c r="HW35" i="11" s="1"/>
  <c r="HW36" i="11" s="1"/>
  <c r="HW25" i="11"/>
  <c r="HW23" i="11"/>
  <c r="HW26" i="11"/>
  <c r="HW22" i="11"/>
  <c r="HZ23" i="11"/>
  <c r="HW24" i="11"/>
  <c r="A103" i="7"/>
  <c r="IE25" i="11" l="1"/>
  <c r="IE24" i="11"/>
  <c r="IH21" i="11"/>
  <c r="W103" i="7"/>
  <c r="O103" i="7" s="1"/>
  <c r="B104" i="7"/>
  <c r="N103" i="7"/>
  <c r="IB26" i="11"/>
  <c r="IB27" i="11"/>
  <c r="IB28" i="11" s="1"/>
  <c r="IB29" i="11" s="1"/>
  <c r="IB30" i="11" s="1"/>
  <c r="IB31" i="11" s="1"/>
  <c r="IB32" i="11" s="1"/>
  <c r="IB33" i="11" s="1"/>
  <c r="IB34" i="11" s="1"/>
  <c r="IB35" i="11" s="1"/>
  <c r="IB36" i="11" s="1"/>
  <c r="IE23" i="11"/>
  <c r="IB23" i="11"/>
  <c r="IB22" i="11"/>
  <c r="IB24" i="11"/>
  <c r="IB25" i="11"/>
  <c r="O102" i="7"/>
  <c r="A104" i="7"/>
  <c r="IJ25" i="11" l="1"/>
  <c r="IJ24" i="11"/>
  <c r="N104" i="7"/>
  <c r="IM21" i="11"/>
  <c r="W104" i="7"/>
  <c r="IG22" i="11"/>
  <c r="IG23" i="11"/>
  <c r="IG26" i="11"/>
  <c r="IJ23" i="11"/>
  <c r="IG24" i="11"/>
  <c r="IG25" i="11"/>
  <c r="IG27" i="11"/>
  <c r="IG28" i="11" s="1"/>
  <c r="IG29" i="11" s="1"/>
  <c r="IG30" i="11" s="1"/>
  <c r="IG31" i="11" s="1"/>
  <c r="IG32" i="11" s="1"/>
  <c r="IG33" i="11" s="1"/>
  <c r="IG34" i="11" s="1"/>
  <c r="IG35" i="11" s="1"/>
  <c r="IG36" i="11" s="1"/>
  <c r="IO25" i="11" l="1"/>
  <c r="IO24" i="11"/>
  <c r="O104" i="7"/>
  <c r="W4" i="7"/>
  <c r="X4" i="7" s="1"/>
  <c r="IL22" i="11"/>
  <c r="IL25" i="11"/>
  <c r="IL23" i="11"/>
  <c r="IO23" i="11"/>
  <c r="IL27" i="11"/>
  <c r="IL28" i="11" s="1"/>
  <c r="IL29" i="11" s="1"/>
  <c r="IL30" i="11" s="1"/>
  <c r="IL31" i="11" s="1"/>
  <c r="IL32" i="11" s="1"/>
  <c r="IL33" i="11" s="1"/>
  <c r="IL34" i="11" s="1"/>
  <c r="IL35" i="11" s="1"/>
  <c r="IL36" i="11" s="1"/>
  <c r="IL26" i="11"/>
  <c r="IL24" i="11"/>
  <c r="X5" i="7" a="1"/>
  <c r="X36" i="7" l="1"/>
  <c r="Y36" i="7" s="1"/>
  <c r="X79" i="7"/>
  <c r="Y79" i="7" s="1"/>
  <c r="X63" i="7"/>
  <c r="Y63" i="7" s="1"/>
  <c r="X69" i="7"/>
  <c r="Y69" i="7" s="1"/>
  <c r="X55" i="7"/>
  <c r="Y55" i="7" s="1"/>
  <c r="X88" i="7"/>
  <c r="Y88" i="7" s="1"/>
  <c r="X7" i="7"/>
  <c r="Y7" i="7" s="1"/>
  <c r="X33" i="7"/>
  <c r="Y33" i="7" s="1"/>
  <c r="X73" i="7"/>
  <c r="Y73" i="7" s="1"/>
  <c r="X102" i="7"/>
  <c r="Y102" i="7" s="1"/>
  <c r="X19" i="7"/>
  <c r="Y19" i="7" s="1"/>
  <c r="X95" i="7"/>
  <c r="Y95" i="7" s="1"/>
  <c r="X87" i="7"/>
  <c r="Y87" i="7" s="1"/>
  <c r="X44" i="7"/>
  <c r="Y44" i="7" s="1"/>
  <c r="X98" i="7"/>
  <c r="Y98" i="7" s="1"/>
  <c r="X56" i="7"/>
  <c r="Y56" i="7" s="1"/>
  <c r="X103" i="7"/>
  <c r="Y103" i="7" s="1"/>
  <c r="X20" i="7"/>
  <c r="Y20" i="7" s="1"/>
  <c r="X24" i="7"/>
  <c r="Y24" i="7" s="1"/>
  <c r="X65" i="7"/>
  <c r="Y65" i="7" s="1"/>
  <c r="X16" i="7"/>
  <c r="Y16" i="7" s="1"/>
  <c r="X48" i="7"/>
  <c r="Y48" i="7" s="1"/>
  <c r="X8" i="7"/>
  <c r="Y8" i="7" s="1"/>
  <c r="X66" i="7"/>
  <c r="Y66" i="7" s="1"/>
  <c r="X50" i="7"/>
  <c r="Y50" i="7" s="1"/>
  <c r="X91" i="7"/>
  <c r="Y91" i="7" s="1"/>
  <c r="X90" i="7"/>
  <c r="Y90" i="7" s="1"/>
  <c r="X74" i="7"/>
  <c r="Y74" i="7" s="1"/>
  <c r="X47" i="7"/>
  <c r="Y47" i="7" s="1"/>
  <c r="X51" i="7"/>
  <c r="Y51" i="7" s="1"/>
  <c r="X41" i="7"/>
  <c r="Y41" i="7" s="1"/>
  <c r="X38" i="7"/>
  <c r="Y38" i="7" s="1"/>
  <c r="X30" i="7"/>
  <c r="Y30" i="7" s="1"/>
  <c r="X85" i="7"/>
  <c r="Y85" i="7" s="1"/>
  <c r="X70" i="7"/>
  <c r="Y70" i="7" s="1"/>
  <c r="X22" i="7"/>
  <c r="Y22" i="7" s="1"/>
  <c r="X62" i="7"/>
  <c r="Y62" i="7" s="1"/>
  <c r="X46" i="7"/>
  <c r="Y46" i="7" s="1"/>
  <c r="X49" i="7"/>
  <c r="Y49" i="7" s="1"/>
  <c r="X71" i="7"/>
  <c r="Y71" i="7" s="1"/>
  <c r="X18" i="7"/>
  <c r="Y18" i="7" s="1"/>
  <c r="X12" i="7"/>
  <c r="Y12" i="7" s="1"/>
  <c r="X31" i="7"/>
  <c r="Y31" i="7" s="1"/>
  <c r="X67" i="7"/>
  <c r="Y67" i="7" s="1"/>
  <c r="X92" i="7"/>
  <c r="Y92" i="7" s="1"/>
  <c r="X57" i="7"/>
  <c r="Y57" i="7" s="1"/>
  <c r="X101" i="7"/>
  <c r="Y101" i="7" s="1"/>
  <c r="X58" i="7"/>
  <c r="Y58" i="7" s="1"/>
  <c r="X9" i="7"/>
  <c r="Y9" i="7" s="1"/>
  <c r="X99" i="7"/>
  <c r="Y99" i="7" s="1"/>
  <c r="X11" i="7"/>
  <c r="Y11" i="7" s="1"/>
  <c r="X80" i="7"/>
  <c r="Y80" i="7" s="1"/>
  <c r="X37" i="7"/>
  <c r="Y37" i="7" s="1"/>
  <c r="X13" i="7"/>
  <c r="Y13" i="7" s="1"/>
  <c r="X10" i="7"/>
  <c r="Y10" i="7" s="1"/>
  <c r="X26" i="7"/>
  <c r="Y26" i="7" s="1"/>
  <c r="X29" i="7"/>
  <c r="Y29" i="7" s="1"/>
  <c r="X54" i="7"/>
  <c r="Y54" i="7" s="1"/>
  <c r="X93" i="7"/>
  <c r="Y93" i="7" s="1"/>
  <c r="X34" i="7"/>
  <c r="Y34" i="7" s="1"/>
  <c r="X52" i="7"/>
  <c r="Y52" i="7" s="1"/>
  <c r="X39" i="7"/>
  <c r="Y39" i="7" s="1"/>
  <c r="X72" i="7"/>
  <c r="Y72" i="7" s="1"/>
  <c r="X53" i="7"/>
  <c r="Y53" i="7" s="1"/>
  <c r="X25" i="7"/>
  <c r="Y25" i="7" s="1"/>
  <c r="X81" i="7"/>
  <c r="Y81" i="7" s="1"/>
  <c r="X84" i="7"/>
  <c r="Y84" i="7" s="1"/>
  <c r="X5" i="7"/>
  <c r="Y5" i="7" s="1"/>
  <c r="X77" i="7"/>
  <c r="Y77" i="7" s="1"/>
  <c r="X82" i="7"/>
  <c r="Y82" i="7" s="1"/>
  <c r="X76" i="7"/>
  <c r="Y76" i="7" s="1"/>
  <c r="X43" i="7"/>
  <c r="Y43" i="7" s="1"/>
  <c r="X78" i="7"/>
  <c r="Y78" i="7" s="1"/>
  <c r="X17" i="7"/>
  <c r="Y17" i="7" s="1"/>
  <c r="X61" i="7"/>
  <c r="Y61" i="7" s="1"/>
  <c r="X104" i="7"/>
  <c r="Y104" i="7" s="1"/>
  <c r="X64" i="7"/>
  <c r="Y64" i="7" s="1"/>
  <c r="X23" i="7"/>
  <c r="Y23" i="7" s="1"/>
  <c r="X42" i="7"/>
  <c r="Y42" i="7" s="1"/>
  <c r="X94" i="7"/>
  <c r="Y94" i="7" s="1"/>
  <c r="X68" i="7"/>
  <c r="Y68" i="7" s="1"/>
  <c r="X83" i="7"/>
  <c r="Y83" i="7" s="1"/>
  <c r="X14" i="7"/>
  <c r="Y14" i="7" s="1"/>
  <c r="X86" i="7"/>
  <c r="Y86" i="7" s="1"/>
  <c r="X45" i="7"/>
  <c r="Y45" i="7" s="1"/>
  <c r="X27" i="7"/>
  <c r="Y27" i="7" s="1"/>
  <c r="X96" i="7"/>
  <c r="Y96" i="7" s="1"/>
  <c r="X100" i="7"/>
  <c r="Y100" i="7" s="1"/>
  <c r="X21" i="7"/>
  <c r="Y21" i="7" s="1"/>
  <c r="X32" i="7"/>
  <c r="Y32" i="7" s="1"/>
  <c r="X15" i="7"/>
  <c r="Y15" i="7" s="1"/>
  <c r="X6" i="7"/>
  <c r="Y6" i="7" s="1"/>
  <c r="X89" i="7"/>
  <c r="Y89" i="7" s="1"/>
  <c r="X35" i="7"/>
  <c r="Y35" i="7" s="1"/>
  <c r="X59" i="7"/>
  <c r="Y59" i="7" s="1"/>
  <c r="X60" i="7"/>
  <c r="Y60" i="7" s="1"/>
  <c r="X28" i="7"/>
  <c r="Y28" i="7" s="1"/>
  <c r="X97" i="7"/>
  <c r="Y97" i="7" s="1"/>
  <c r="X40" i="7"/>
  <c r="Y40" i="7" s="1"/>
  <c r="X75" i="7"/>
  <c r="Y75" i="7" s="1"/>
  <c r="O7" i="7"/>
  <c r="O9" i="7"/>
  <c r="O20" i="7"/>
  <c r="O19" i="7"/>
  <c r="O15" i="7"/>
  <c r="O10" i="7"/>
  <c r="O11" i="7"/>
  <c r="O8" i="7"/>
  <c r="O18" i="7"/>
  <c r="O5" i="7"/>
  <c r="O13" i="7"/>
  <c r="O12" i="7"/>
  <c r="O16" i="7"/>
  <c r="O6" i="7"/>
  <c r="O17" i="7"/>
  <c r="O1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Denys Maria Calderon Granados</author>
    <author>Carlos Enrique Posada Montoya</author>
  </authors>
  <commentList>
    <comment ref="K21" authorId="0" shapeId="0" xr:uid="{D2874219-C7DB-4A2D-91F8-CF0644DC2A93}">
      <text>
        <r>
          <rPr>
            <sz val="9"/>
            <color indexed="81"/>
            <rFont val="Tahoma"/>
            <family val="2"/>
          </rPr>
          <t>Corresponde a la tarifa de la Resolucion CRC 7120 de 2023, actualizada a enero de 2026. No incluye IVA</t>
        </r>
      </text>
    </comment>
    <comment ref="K22" authorId="0" shapeId="0" xr:uid="{782EF070-4870-49A8-A29C-E80FA99A6341}">
      <text>
        <r>
          <rPr>
            <sz val="9"/>
            <color indexed="81"/>
            <rFont val="Tahoma"/>
            <family val="2"/>
          </rPr>
          <t>Corresponde a la tarifa de la Resolucion CRC 7120 de 2023, actualizada a enero de 2026. No incluye IVA</t>
        </r>
      </text>
    </comment>
    <comment ref="K23" authorId="1" shapeId="0" xr:uid="{02AACB31-B6BA-4FC0-9D23-83AD54FCFEAB}">
      <text>
        <r>
          <rPr>
            <sz val="9"/>
            <color indexed="81"/>
            <rFont val="Tahoma"/>
            <family val="2"/>
          </rPr>
          <t>Corresponde a la tarifa de la Resolucion CRC 7120 de 2023, actualizada a enero de 2026. No incluye IVA</t>
        </r>
      </text>
    </comment>
    <comment ref="K24" authorId="1" shapeId="0" xr:uid="{95125666-B81C-4EB5-BEB6-3A8A56A90BA4}">
      <text>
        <r>
          <rPr>
            <sz val="9"/>
            <color indexed="81"/>
            <rFont val="Tahoma"/>
            <family val="2"/>
          </rPr>
          <t>Corresponde a la tarifa de la Resolucion CRC 7120 de 2023, actualizada a enero de 2026. No incluye IVA</t>
        </r>
      </text>
    </comment>
    <comment ref="K25" authorId="0" shapeId="0" xr:uid="{A0EFFC56-FD6E-4B06-A0F0-4B7F829FF73F}">
      <text>
        <r>
          <rPr>
            <sz val="9"/>
            <color indexed="81"/>
            <rFont val="Tahoma"/>
            <family val="2"/>
          </rPr>
          <t>Corresponde a la tarifa de la Resolucion CRC 7120 de 2023, actualizada a enero de 2026. No incluye IVA</t>
        </r>
      </text>
    </comment>
    <comment ref="K26" authorId="1" shapeId="0" xr:uid="{B3E25F0C-2730-4900-9653-B671D781749B}">
      <text>
        <r>
          <rPr>
            <sz val="9"/>
            <color indexed="81"/>
            <rFont val="Tahoma"/>
            <family val="2"/>
          </rPr>
          <t>Corresponde a la tarifa de la Resolucion CRC 7120 de 2023, actualizada a enero de 2026. No incluye IVA</t>
        </r>
      </text>
    </comment>
    <comment ref="K27" authorId="0" shapeId="0" xr:uid="{B90FB318-68AA-41AB-910A-1B51BE0E97F9}">
      <text>
        <r>
          <rPr>
            <sz val="9"/>
            <color indexed="81"/>
            <rFont val="Tahoma"/>
            <family val="2"/>
          </rPr>
          <t>Corresponde a la tarifa de la Resolucion CRC 7120 de 2023, actualizada a enero de 2026. No incluye IVA</t>
        </r>
      </text>
    </comment>
    <comment ref="K28" authorId="1" shapeId="0" xr:uid="{BB6EF8B3-767E-4C60-8E18-176296EA5383}">
      <text>
        <r>
          <rPr>
            <sz val="9"/>
            <color indexed="81"/>
            <rFont val="Tahoma"/>
            <family val="2"/>
          </rPr>
          <t>Corresponde a la tarifa de la Resolucion CRC 7120 de 2023, actualizada a enero de 2026. No incluye IVA</t>
        </r>
      </text>
    </comment>
    <comment ref="K29" authorId="0" shapeId="0" xr:uid="{685F55ED-23A7-4DBB-A886-C9BB2ABCA93D}">
      <text>
        <r>
          <rPr>
            <sz val="9"/>
            <color indexed="81"/>
            <rFont val="Tahoma"/>
            <family val="2"/>
          </rPr>
          <t>Corresponde a la tarifa de la Resolucion CRC 7120 de 2023, actualizada a enero de 2026. No incluye IVA</t>
        </r>
      </text>
    </comment>
    <comment ref="K30" authorId="1" shapeId="0" xr:uid="{5DC62EEC-D9B1-4D85-A562-28CBC47457DB}">
      <text>
        <r>
          <rPr>
            <sz val="9"/>
            <color indexed="81"/>
            <rFont val="Tahoma"/>
            <family val="2"/>
          </rPr>
          <t>Corresponde a la tarifa de la Resolucion CRC 7120 de 2023, actualizada a enero de 2026. No incluye IVA</t>
        </r>
      </text>
    </comment>
    <comment ref="C36" authorId="0" shapeId="0" xr:uid="{FFBE92F5-7C1F-40D4-B1C0-D34DD4C587A0}">
      <text>
        <r>
          <rPr>
            <sz val="9"/>
            <color indexed="81"/>
            <rFont val="Tahoma"/>
            <family val="2"/>
          </rPr>
          <t xml:space="preserve">Valor máximo regulado. Tarifa actualizada a enero de 2026
Valor no incluye IVA
</t>
        </r>
      </text>
    </comment>
    <comment ref="C41" authorId="0" shapeId="0" xr:uid="{ACFD2E50-80FE-49BF-9F65-D25F5DAF34B2}">
      <text>
        <r>
          <rPr>
            <sz val="9"/>
            <color indexed="81"/>
            <rFont val="Tahoma"/>
            <family val="2"/>
          </rPr>
          <t>Valor máximo regulado. Tarifa actualizada a enero de 2026
Valor no incluye IVA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Denys Maria Calderon Granados</author>
  </authors>
  <commentList>
    <comment ref="C87" authorId="0" shapeId="0" xr:uid="{031B6252-614A-4822-A379-FD5826191F48}">
      <text>
        <r>
          <rPr>
            <b/>
            <sz val="9"/>
            <color indexed="81"/>
            <rFont val="Tahoma"/>
            <family val="2"/>
          </rPr>
          <t>Resolución 8183 de 2026</t>
        </r>
      </text>
    </comment>
    <comment ref="C89" authorId="0" shapeId="0" xr:uid="{6B62B08E-DAC3-4689-9645-C7832BDA7C8F}">
      <text>
        <r>
          <rPr>
            <b/>
            <sz val="9"/>
            <color indexed="81"/>
            <rFont val="Tahoma"/>
            <family val="2"/>
          </rPr>
          <t>Resolución 8183 de 2026</t>
        </r>
      </text>
    </comment>
    <comment ref="C91" authorId="0" shapeId="0" xr:uid="{E4DBBB30-C854-4679-93FF-789F4F3B1ED8}">
      <text>
        <r>
          <rPr>
            <b/>
            <sz val="9"/>
            <color indexed="81"/>
            <rFont val="Tahoma"/>
            <family val="2"/>
          </rPr>
          <t>Resolución 8183 de 2026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Denys Maria Calderon Granados</author>
    <author>Carlos Enrique Posada Montoya</author>
  </authors>
  <commentList>
    <comment ref="C88" authorId="0" shapeId="0" xr:uid="{9B546CF3-4F4F-4107-B2B5-5081C61C318D}">
      <text>
        <r>
          <rPr>
            <sz val="9"/>
            <color indexed="81"/>
            <rFont val="Tahoma"/>
            <family val="2"/>
          </rPr>
          <t xml:space="preserve">Esta tarifa se aplicará conforme a lo dispuesto en el artículo 4.3.2.1.2. de la Res. CRC 5050 de 2016
</t>
        </r>
      </text>
    </comment>
    <comment ref="C90" authorId="0" shapeId="0" xr:uid="{09FB0394-09BC-4F2A-A714-E495B0CD5CB3}">
      <text>
        <r>
          <rPr>
            <sz val="9"/>
            <color indexed="81"/>
            <rFont val="Tahoma"/>
            <family val="2"/>
          </rPr>
          <t xml:space="preserve">Esta tarifa se aplicará conforme a lo dispuesto en el artículo 4.3.2.1.2. de la Res. CRC 5050 de 2016
</t>
        </r>
      </text>
    </comment>
    <comment ref="C107" authorId="1" shapeId="0" xr:uid="{1F8907BB-CFC3-48E5-AC6C-B833F1D2FA77}">
      <text>
        <r>
          <rPr>
            <sz val="9"/>
            <color indexed="81"/>
            <rFont val="Tahoma"/>
            <family val="2"/>
          </rPr>
          <t xml:space="preserve">Valor máximo regulado.
Tarifa actualizada Resolución 8183 de 2026
</t>
        </r>
      </text>
    </comment>
    <comment ref="L107" authorId="0" shapeId="0" xr:uid="{13CDDC18-2CC7-4FF2-A7E2-48509E5D16DF}">
      <text>
        <r>
          <rPr>
            <sz val="9"/>
            <color indexed="81"/>
            <rFont val="Tahoma"/>
            <family val="2"/>
          </rPr>
          <t>Valor máximo regulado.
Tarifa actualizada Resolución 8183 de 2026</t>
        </r>
        <r>
          <rPr>
            <sz val="9"/>
            <color indexed="81"/>
            <rFont val="Tahoma"/>
            <family val="2"/>
          </rPr>
          <t xml:space="preserve">
</t>
        </r>
      </text>
    </comment>
    <comment ref="C108" authorId="1" shapeId="0" xr:uid="{59C88ED5-002B-438D-8627-E2F5C1FD1BC3}">
      <text>
        <r>
          <rPr>
            <sz val="9"/>
            <color indexed="81"/>
            <rFont val="Tahoma"/>
            <family val="2"/>
          </rPr>
          <t>Valor máximo regulado.
Tarifa actualizada Resolución 8183 de 2026</t>
        </r>
      </text>
    </comment>
    <comment ref="L108" authorId="0" shapeId="0" xr:uid="{1F18C55D-59DA-4F80-B0FD-B32440ECC40A}">
      <text>
        <r>
          <rPr>
            <sz val="9"/>
            <color indexed="81"/>
            <rFont val="Tahoma"/>
            <family val="2"/>
          </rPr>
          <t>Valor máximo regulado.
Tarifa actualizada Resolución 8183 de 2026</t>
        </r>
      </text>
    </comment>
    <comment ref="C109" authorId="1" shapeId="0" xr:uid="{5F1BB601-93D2-42BE-A8F5-76A41DA7881E}">
      <text>
        <r>
          <rPr>
            <sz val="9"/>
            <color indexed="81"/>
            <rFont val="Tahoma"/>
            <family val="2"/>
          </rPr>
          <t>Valor máximo regulado.
Tarifa actualizada Resolución 8183 de 2026</t>
        </r>
      </text>
    </comment>
    <comment ref="L109" authorId="0" shapeId="0" xr:uid="{AB229925-2E8E-46B1-A84F-14FA0F3BF784}">
      <text>
        <r>
          <rPr>
            <sz val="9"/>
            <color indexed="81"/>
            <rFont val="Tahoma"/>
            <family val="2"/>
          </rPr>
          <t>Valor máximo regulado.
Tarifa actualizada Resolución 8183 de 2026</t>
        </r>
      </text>
    </comment>
    <comment ref="L132" authorId="0" shapeId="0" xr:uid="{D3D8E05D-9D1A-4212-8773-0D5CE44E9D67}">
      <text>
        <r>
          <rPr>
            <sz val="9"/>
            <color indexed="81"/>
            <rFont val="Tahoma"/>
            <family val="2"/>
          </rPr>
          <t>Este valor se ajustará en función de lo dispuesto en el parágrafo del artículo 4.7.4.2.3. de la Res. CRC 5050 de 2016</t>
        </r>
      </text>
    </comment>
    <comment ref="C140" authorId="0" shapeId="0" xr:uid="{0CC01795-527E-4B51-8CCF-71948C84E0E4}">
      <text>
        <r>
          <rPr>
            <sz val="9"/>
            <color indexed="81"/>
            <rFont val="Tahoma"/>
            <family val="2"/>
          </rPr>
          <t xml:space="preserve">Este valor se ajustará en función de lo dispuesto por el artículo 4.7.4.2.2. de la Res. CRC 5050 de 2016
</t>
        </r>
      </text>
    </comment>
  </commentList>
</comments>
</file>

<file path=xl/sharedStrings.xml><?xml version="1.0" encoding="utf-8"?>
<sst xmlns="http://schemas.openxmlformats.org/spreadsheetml/2006/main" count="5767" uniqueCount="1880">
  <si>
    <t>FORMATO PARA OFERTAS BÁSICAS DE INTERCONEXIÓN</t>
  </si>
  <si>
    <t>La CRC pone a disposición de los PRST el “Formulario para Ofertas Básicas de Interconexión”, el cual fue creado para que la información sobre los parámetros de la OBI sea remitida por parte de los proveedores de redes y servicios con el propósito de facilitar el registro y actualización de la información y a su vez, delimitar la información que será objeto de revisión a cargo de esta Comisión. Se espera que la adopción de este mecanismo, permita que los diferentes proveedores registren la información de manera ágil, homogénea, uniforme y suficientemente desagregada, lo cual a su vez, contribuirá a que la revisión a cargo de esta Comisión se realice bajo criterios de objetividad y coherencia en sus decisiones de aprobación.</t>
  </si>
  <si>
    <t>Campos que deben ser diligenciados. Únicamente se deben diligenciar estos campos.</t>
  </si>
  <si>
    <t>Campos deshabilitados. La información ingresada en estos campos no será objeto de aprobación y no se considera contenida en la OBI</t>
  </si>
  <si>
    <t>Campos que no deben ser modificados.</t>
  </si>
  <si>
    <t>v5.3</t>
  </si>
  <si>
    <t>Notas de la versión 5.3</t>
  </si>
  <si>
    <t>-</t>
  </si>
  <si>
    <t>Pestaña "Aspectos Financieros": se adicionan categorías de cargos de acceso por SMS y Datos en Roaming Automático Nacional, y por SMS en Red Móvil, conforme a la Resolución CRC 8183 de 2026.</t>
  </si>
  <si>
    <t>Pestaña "OMV": se adicionan los campos para ofrecer el valor de remuneración por la provisión de la Operación Móvil Virtual para voz, datos y SMS.</t>
  </si>
  <si>
    <t>Notas de la versión 5.2</t>
  </si>
  <si>
    <t>Pestaña "Redes y cobertura": se incluye el campo para la cobertura móvil 5G.</t>
  </si>
  <si>
    <t>Pestaña "Cronograma": se incluye la actividad "Adecuación enrutamientos y configuraciones a nivel IP para la interconexión en VoLTE" para la Red Móvi.</t>
  </si>
  <si>
    <t>Pestaña “Cronograma”: se modifica el ítem "Pruebas de servicio" por "Pruebas de señalización y de servicio" en la parte donde se listan las actividades necesarias para habilitar la interconexión con la Red Móvil.</t>
  </si>
  <si>
    <t>Notas de la versión 5.1</t>
  </si>
  <si>
    <t>Pestaña "Aspectos Financieros": se incluye la opción GbE (Gbps) como unidad de medida de capacidad en Voz móvil.</t>
  </si>
  <si>
    <t>Se actualizan los nombres de los municipios de Colombia coincidiendo de manera idéntica con la lista publicada por el DANE en su versión del 2023</t>
  </si>
  <si>
    <t>Pestaña “Cronograma”: se modifica el ítem "Pruebas de servicio" por "Pruebas de señalización y de servicio" en la parte donde se listan las actividades necesarias para habilitar la interconexión con la Red Fija.</t>
  </si>
  <si>
    <t>Notas de la versión 5.0</t>
  </si>
  <si>
    <t xml:space="preserve">Pestaña "Cobertura Nodos": Se elininó totalmente. </t>
  </si>
  <si>
    <t xml:space="preserve">Pestaña "Redes y Cobertura": Se amplió la cantidad máxima de registros hasta 1122 y se adicionaron 6 columnas para registrar la cobertura de la red móvil por tecnología en cada municipio según área rural o urbana. </t>
  </si>
  <si>
    <t>Pestaña "Nodos Ix": Se adiciona "Soporta VoLTE" como nueva columna acerca del tipo de señalización.</t>
  </si>
  <si>
    <t>Notas de la versión 4.0</t>
  </si>
  <si>
    <t>Pestaña "Instrucciones": Actualización del logo de la CRC.</t>
  </si>
  <si>
    <t>Pestaña "Aspectos financieros": Se eliminó para la red fija la clasificación de los cargos de acceso en grupo 1 y grupo 2, de acuerdo con lo establecido en la Resolución CRC 5826 de 2019.</t>
  </si>
  <si>
    <t>Descripción de la(s) red(es)  de telecomunicaciones, y/o de los recursos susceptibles de acceso por parte de otro proveedor.</t>
  </si>
  <si>
    <t xml:space="preserve">Tipo red: </t>
  </si>
  <si>
    <t>Fija</t>
  </si>
  <si>
    <t>Móvil</t>
  </si>
  <si>
    <t>Transporte</t>
  </si>
  <si>
    <t xml:space="preserve">Posee este tipo de red?: </t>
  </si>
  <si>
    <t>NO</t>
  </si>
  <si>
    <t xml:space="preserve">Servicio: </t>
  </si>
  <si>
    <t>Telefonía / Datos</t>
  </si>
  <si>
    <r>
      <t>Área total cubierta [km</t>
    </r>
    <r>
      <rPr>
        <b/>
        <vertAlign val="superscript"/>
        <sz val="10"/>
        <rFont val="Tahoma"/>
        <family val="2"/>
      </rPr>
      <t>2</t>
    </r>
    <r>
      <rPr>
        <b/>
        <sz val="10"/>
        <rFont val="Tahoma"/>
        <family val="2"/>
      </rPr>
      <t>]</t>
    </r>
  </si>
  <si>
    <t>2G</t>
  </si>
  <si>
    <t>3G</t>
  </si>
  <si>
    <t>4G</t>
  </si>
  <si>
    <t>5G</t>
  </si>
  <si>
    <t>Departamento</t>
  </si>
  <si>
    <t>Municipio</t>
  </si>
  <si>
    <t>Urbano</t>
  </si>
  <si>
    <t>Rural</t>
  </si>
  <si>
    <t>AMAZONAS</t>
  </si>
  <si>
    <t>BOLIVAR</t>
  </si>
  <si>
    <t>SAN JUAN NEPOMUCENO</t>
  </si>
  <si>
    <t>SAN MARTIN DE LOBA</t>
  </si>
  <si>
    <t>SIMITI</t>
  </si>
  <si>
    <t>TURBACO</t>
  </si>
  <si>
    <t>BOYACA</t>
  </si>
  <si>
    <t>CALDAS</t>
  </si>
  <si>
    <t>CHIQUINQUIRA</t>
  </si>
  <si>
    <t>Identificación de recursos físicos y lógicos sobre los que recae el acceso y/o la interconexión, y su remuneración</t>
  </si>
  <si>
    <t>Instalaciones esenciales para efectos del acceso y/o la interconexión</t>
  </si>
  <si>
    <t>SI</t>
  </si>
  <si>
    <t xml:space="preserve">Los sistemas de apoyo operacional necesarios para facilitar, gestionar y mantener las comunicaciones. </t>
  </si>
  <si>
    <t>Descripción</t>
  </si>
  <si>
    <t>Máximo caracteres</t>
  </si>
  <si>
    <t>Los elementos de infraestructura civil que puedan ser usados por ambas partes al mismo tiempo, siempre y cuando sea factible técnica y económicamente, tales como derechos de vía, ductos, postes, torres, energía e instalaciones físicas en general.</t>
  </si>
  <si>
    <t>Elemento</t>
  </si>
  <si>
    <t>Unidad de medición</t>
  </si>
  <si>
    <t>Valor</t>
  </si>
  <si>
    <t>La facturación, distribución y recaudo, así como toda aquella información necesaria para poder facturar y cobrar a los usuarios.</t>
  </si>
  <si>
    <t>Valor por factura</t>
  </si>
  <si>
    <t>Descipción</t>
  </si>
  <si>
    <t>Valor de remuneración asociado a la instalación esencial de facturación, distribución y recaudo</t>
  </si>
  <si>
    <t>Ofrece servicio de gestión operativa de reclamos</t>
  </si>
  <si>
    <t>Valor conjunto para la instalación esencial de facturación, distribución y recaudo y para el servicio de gestión operativa de reclamos</t>
  </si>
  <si>
    <t>El espacio físico y servicios adicionales necesarios para la colocación de equipos y elementos necesarios para el acceso y/o la interconexión.</t>
  </si>
  <si>
    <r>
      <t>Valor por m</t>
    </r>
    <r>
      <rPr>
        <b/>
        <vertAlign val="superscript"/>
        <sz val="10"/>
        <rFont val="Tahoma"/>
        <family val="2"/>
      </rPr>
      <t>2</t>
    </r>
  </si>
  <si>
    <t>Espacio en piso</t>
  </si>
  <si>
    <t>Máximo caracteres:</t>
  </si>
  <si>
    <t>Otro</t>
  </si>
  <si>
    <t>Cabezas de cable submarino.</t>
  </si>
  <si>
    <t>Capacidad</t>
  </si>
  <si>
    <t>Cargo Mensual</t>
  </si>
  <si>
    <t>Cargo Instalación</t>
  </si>
  <si>
    <t>La base de datos administrativa –BDA- requerida para el correcto enrutamiento de comunicaciones en un ambiente de Portabilidad Numérica de acuerdo con la regulación aplicable en la materia.</t>
  </si>
  <si>
    <t>Instalaciones esenciales para efectos de la interconexión</t>
  </si>
  <si>
    <t>Conmutación.</t>
  </si>
  <si>
    <t>Señalización.</t>
  </si>
  <si>
    <t>Transmisión entre nodos.</t>
  </si>
  <si>
    <t>Servicios de asistencia a los usuarios, tales como emergencia, información, directorio, operadora</t>
  </si>
  <si>
    <t>Roaming automático entre proveedores de redes móviles.</t>
  </si>
  <si>
    <t>Servicios de red inteligente.</t>
  </si>
  <si>
    <t>Descripción servicios de red inteligente</t>
  </si>
  <si>
    <t xml:space="preserve">Cronograma de actividades necesarias para habilitar el acceso y/o la interconexión,  el cual no podrá ser superior a 30 días. </t>
  </si>
  <si>
    <t>NOTA: Los días de las actividades puedes ser secuenciales o paralelos</t>
  </si>
  <si>
    <t>Interconexión</t>
  </si>
  <si>
    <t>RED FIJA</t>
  </si>
  <si>
    <t>Actividad</t>
  </si>
  <si>
    <t>Día inicio</t>
  </si>
  <si>
    <t>Día fin</t>
  </si>
  <si>
    <r>
      <t xml:space="preserve">Tiempo Implementación                         </t>
    </r>
    <r>
      <rPr>
        <b/>
        <sz val="8"/>
        <rFont val="Tahoma"/>
        <family val="2"/>
      </rPr>
      <t>(dias hábiles)</t>
    </r>
  </si>
  <si>
    <t>Adecuación de la red y nodos de interconexión</t>
  </si>
  <si>
    <t>Instalación de enlaces, pruebas de transmisión y de sincronización.</t>
  </si>
  <si>
    <t>Programación de datos de central relacionados con numeración y enrutamientos</t>
  </si>
  <si>
    <t>Pruebas de señalización y de servicio</t>
  </si>
  <si>
    <t>Pruebas de tasación y comparación de CDR</t>
  </si>
  <si>
    <t>Inicio de operaciones de la interconexión</t>
  </si>
  <si>
    <t>TOTAL DÍAS</t>
  </si>
  <si>
    <t>RED MÓVIL</t>
  </si>
  <si>
    <t>Adecuación enrutamientos y configuraciones para la interconexión en VoLTE</t>
  </si>
  <si>
    <t>Acceso</t>
  </si>
  <si>
    <r>
      <t xml:space="preserve">Tiempo Implementación                         </t>
    </r>
    <r>
      <rPr>
        <b/>
        <sz val="8"/>
        <rFont val="Tahoma"/>
        <family val="2"/>
      </rPr>
      <t>(dias calendario)</t>
    </r>
  </si>
  <si>
    <t xml:space="preserve">Cronograma de actividades necesarias para habilitar el Roaming Automático Nacional, el cual no podrá ser superior a 4 meses. </t>
  </si>
  <si>
    <t>Definición y acuerdo de protocolo de pruebas</t>
  </si>
  <si>
    <t>Informar el esquema de conexión para el acceso a la instalación esencial de Roaming Automático Nacional</t>
  </si>
  <si>
    <t>Voz/SMS - Instalación y pruebas de enlaces de transmisión</t>
  </si>
  <si>
    <t>Voz/SMS - Generación y ejecución de órdenes de trabajo</t>
  </si>
  <si>
    <t>Voz/SMS - Pruebas de señalización MAP</t>
  </si>
  <si>
    <t>Voz/SMS - Pruebas de autenticación y registro de usuarios en roaming</t>
  </si>
  <si>
    <t>Voz/SMS - Señalización ISUP</t>
  </si>
  <si>
    <t>Voz/SMS - Pruebas de escenarios de llamadas</t>
  </si>
  <si>
    <t>Voz/SMS - Validación e intercambio de CDR / MDR</t>
  </si>
  <si>
    <t>CSFB - Instalación y pruebas de enlaces</t>
  </si>
  <si>
    <t>CSFB - Definición y acuerdo de protocolo de pruebas interfaz SGs</t>
  </si>
  <si>
    <t>CSFB - Pruebas de escenarios de llamadas con CSFB y retorno</t>
  </si>
  <si>
    <t>Datos - Instalación e implementación de conexión entre PRO y PRV o PRO y carrier GRX</t>
  </si>
  <si>
    <t>Datos - Generación y ejecución de órdenes de trabajo</t>
  </si>
  <si>
    <t>Datos - Pruebas de conectividad (Networking) entre PRO y PRV o el GRX</t>
  </si>
  <si>
    <t>Datos - Pruebas de conectividad (plataformas) entre GGSN/P-GW del PRO y el SGSN del PRV</t>
  </si>
  <si>
    <t>Datos - Pruebas de autenticación y registro de usuarios en roaming</t>
  </si>
  <si>
    <t>Datos - Pruebas de tráfico de datos</t>
  </si>
  <si>
    <t>Datos - Validación e intecambio de tráfico de datos</t>
  </si>
  <si>
    <t xml:space="preserve">Plazo sugerido del acuerdo. </t>
  </si>
  <si>
    <t>Meses</t>
  </si>
  <si>
    <t xml:space="preserve">Procedimiento para revisar el acuerdo de acceso y/o de interconexión. </t>
  </si>
  <si>
    <t>Instancia para solicitar la revisión</t>
  </si>
  <si>
    <t>Designación de Responsables</t>
  </si>
  <si>
    <t>Etapas que adelantarán los responsables en la respectiva revisión. Describa el procedimiento hasta en  5 actividades.</t>
  </si>
  <si>
    <t>Máximo caracteres por actividad</t>
  </si>
  <si>
    <t>Actividad 1</t>
  </si>
  <si>
    <t>Actividad 2</t>
  </si>
  <si>
    <t>Actividad 3</t>
  </si>
  <si>
    <t>Actividad 4</t>
  </si>
  <si>
    <t>Actividad 5</t>
  </si>
  <si>
    <t>Causales de suspensión o terminación del acuerdo.</t>
  </si>
  <si>
    <t>Mutuo acuerdo</t>
  </si>
  <si>
    <t>Cumplimiento del plazo o de las prórrogas</t>
  </si>
  <si>
    <t>Imposibilidad de cualquiera de las partes para continuar ejerciendo su objeto social</t>
  </si>
  <si>
    <t>Otras</t>
  </si>
  <si>
    <t>Mecanismos para la resolución de controversias relacionadas con el acceso y la interconexión.</t>
  </si>
  <si>
    <t>Máximo caracteres por mecanismo</t>
  </si>
  <si>
    <t>Mecanismo</t>
  </si>
  <si>
    <t>Procedimiento</t>
  </si>
  <si>
    <t>CMI</t>
  </si>
  <si>
    <t>Reunión de Representantes Legales</t>
  </si>
  <si>
    <t>CRC</t>
  </si>
  <si>
    <t>Tribunal de arbitramento</t>
  </si>
  <si>
    <t>Sede del tribunal</t>
  </si>
  <si>
    <t>Selección de los arbitros</t>
  </si>
  <si>
    <t>Calidades de los arbitros</t>
  </si>
  <si>
    <t>Gastos del procedimiento</t>
  </si>
  <si>
    <t>Otros</t>
  </si>
  <si>
    <t>Mecanismos para garantizar la privacidad de las comunicaciones y la información.</t>
  </si>
  <si>
    <t>Procedimientos y mecanismos para garantizar el adecuado funcionamiento de las redes y servicios a prestar, incluyendo políticas de seguridad que deben aplicarse.</t>
  </si>
  <si>
    <t>Máximo caracteres de descripción por actividad</t>
  </si>
  <si>
    <t>Area Responsable</t>
  </si>
  <si>
    <t>Tiempo asociado al procedimiento</t>
  </si>
  <si>
    <t xml:space="preserve">Instrumentos que contengan las garantías para el cumplimiento de las obligaciones derivadas del acuerdo. </t>
  </si>
  <si>
    <t>Garantía bancaria</t>
  </si>
  <si>
    <t>Seguro</t>
  </si>
  <si>
    <t>Objeto de la garantía</t>
  </si>
  <si>
    <t>Criterios tenidos en cuenta para justificar el monto de la garantía</t>
  </si>
  <si>
    <t>Objeto:</t>
  </si>
  <si>
    <t>Criterios tenidos en cuenta para justificar el monto:</t>
  </si>
  <si>
    <t xml:space="preserve">Condiciones para la utilización de elementos de red de acceso, red de transporte y red central. </t>
  </si>
  <si>
    <t>Máximo caracteres por cada condición</t>
  </si>
  <si>
    <t>Tipo de OMV</t>
  </si>
  <si>
    <t>OMV Revendedor</t>
  </si>
  <si>
    <t>OMV Completo</t>
  </si>
  <si>
    <t>OMV Híbrido</t>
  </si>
  <si>
    <t>OMV facilitador y/o agregador de red (MVNE/MVNA)</t>
  </si>
  <si>
    <t>Otro tipo de OMV</t>
  </si>
  <si>
    <t>Condiciones para la utilización de elementos de red de acceso</t>
  </si>
  <si>
    <t>Condiciones para la utilización de elementos de red de transporte</t>
  </si>
  <si>
    <t>Condiciones para la utilización de elementos de red de central</t>
  </si>
  <si>
    <t xml:space="preserve">Descripción específica de las actividades requeridas para la materialización del acuerdo,  el cual no podrá ser superior a 4 meses. </t>
  </si>
  <si>
    <t>Valor de remuneración por la provisión de la Operación Móvil Virtual.</t>
  </si>
  <si>
    <t>Unidad de cobro</t>
  </si>
  <si>
    <t>Voz</t>
  </si>
  <si>
    <t>Minuto</t>
  </si>
  <si>
    <t>SMS</t>
  </si>
  <si>
    <t>Mensaje</t>
  </si>
  <si>
    <t>Datos</t>
  </si>
  <si>
    <t>MB</t>
  </si>
  <si>
    <t>Servicios y/o facilidades adicionales ofrecidas</t>
  </si>
  <si>
    <t>Nombre</t>
  </si>
  <si>
    <t>Condiciones de uso</t>
  </si>
  <si>
    <t>Mecanismos a ser empleados por el OMV para garantizar el cumplimiento de las obligaciones dinerarias a su cargo.</t>
  </si>
  <si>
    <t>Descripción de procedimientos, responsables y plazos para el intercambio de cuentas, aprobación y pago de las mismas.</t>
  </si>
  <si>
    <t>Día máximo dentro del mes siguiente al período de consumo a facturar, en el que debe entregarse la información para la facturación.</t>
  </si>
  <si>
    <t>Día:</t>
  </si>
  <si>
    <t>Medio de envío de información para la facturación</t>
  </si>
  <si>
    <t>Medio:</t>
  </si>
  <si>
    <t>Otro:</t>
  </si>
  <si>
    <t>Número máximo de días hábiles, posteriores a la fecha de finalización del proceso de facturación mensual, para la remisión del informe de facturación.</t>
  </si>
  <si>
    <t>Días:</t>
  </si>
  <si>
    <t>Número máximo de días hábiles, posteriores a la fecha de envío de la información para la facturación, para alegar inconsistencias en la misma.</t>
  </si>
  <si>
    <t>Número máximo de días hábiles, posteriores a la fecha de envío de la información para la facturación, para solucionar diferencias en la información remitida para la facturación.</t>
  </si>
  <si>
    <t>Instancia para resolver diferencias en la información</t>
  </si>
  <si>
    <t>Instancia:</t>
  </si>
  <si>
    <t>Procedimiento de recaudo</t>
  </si>
  <si>
    <t>Indicar el procedimiento empleado para recaudar las sumas facturadas</t>
  </si>
  <si>
    <t>Número máximo de días calendario, posteriores a la fecha de recaudo, para transferir los valores recaudados.</t>
  </si>
  <si>
    <t>Forma de transferencia de valores recaudados</t>
  </si>
  <si>
    <t>Otra:</t>
  </si>
  <si>
    <t xml:space="preserve">Manejo de cartera no recuperada </t>
  </si>
  <si>
    <t>Número máximo de días calendario, para el pago de servicios (cargos de acceso, coubicación, F&amp;R, etc)</t>
  </si>
  <si>
    <t>Forma de pago de los servicios</t>
  </si>
  <si>
    <t xml:space="preserve">Cargos de acceso de la red indicando los sistemas de medición y las bases para la liquidación de los mismos. </t>
  </si>
  <si>
    <t>Red fija</t>
  </si>
  <si>
    <t>Uso</t>
  </si>
  <si>
    <t>E1</t>
  </si>
  <si>
    <t>Red móvil</t>
  </si>
  <si>
    <t>SMS P2P</t>
  </si>
  <si>
    <t>E1 (2 Mbps)</t>
  </si>
  <si>
    <t>SMS A2P</t>
  </si>
  <si>
    <t>GbE (1 Gbps)</t>
  </si>
  <si>
    <t>SMS LDI</t>
  </si>
  <si>
    <t>Roaming Automático Nacional</t>
  </si>
  <si>
    <t>Valor Roaming Automático Nacional</t>
  </si>
  <si>
    <t>Valor Roaming Automático Nacional para PRSTM que sean asignatarios por primera vez de permisos para el uso y explotación del espectro radioeléctrico para la prestación de servicios móviles terrestres en bandas utilizadas en Colombia para las IMT</t>
  </si>
  <si>
    <t>Datos Zona permanente</t>
  </si>
  <si>
    <t>Datos Zona transitoria</t>
  </si>
  <si>
    <t>Datos Zona 1</t>
  </si>
  <si>
    <t>La remuneración por utilización de instalaciones no esenciales ofertadas.</t>
  </si>
  <si>
    <t xml:space="preserve">Identificación de nodos de interconexión, indicando características técnicas, ubicación geográfica, zona de cobertura, </t>
  </si>
  <si>
    <t>Servicios Roaming</t>
  </si>
  <si>
    <t>interfaces</t>
  </si>
  <si>
    <t>cobertura</t>
  </si>
  <si>
    <t>No.</t>
  </si>
  <si>
    <t>Dirección</t>
  </si>
  <si>
    <t>Señalización SS7</t>
  </si>
  <si>
    <t>Señalización SIP</t>
  </si>
  <si>
    <t>Soporta VoLTE</t>
  </si>
  <si>
    <t>Señalización H.323</t>
  </si>
  <si>
    <t>Otra señalización</t>
  </si>
  <si>
    <t>Marca</t>
  </si>
  <si>
    <t>Modelo</t>
  </si>
  <si>
    <t>Especificaciones técnicas de las interfaces</t>
  </si>
  <si>
    <t>Cobertura</t>
  </si>
  <si>
    <t>Especificaciones técnicas de las interfases de los equipos de los nodos de interconexión</t>
  </si>
  <si>
    <t>Nodo</t>
  </si>
  <si>
    <t>Tipo de interfaz</t>
  </si>
  <si>
    <t>Capacidad máxima</t>
  </si>
  <si>
    <t>Capacidad Instalada</t>
  </si>
  <si>
    <t>Capacidad disponible</t>
  </si>
  <si>
    <t>Diagramas de interconexión de las redes</t>
  </si>
  <si>
    <t>Incluir el diagrama copiando y pegando la imagen del mismo en este espacio.</t>
  </si>
  <si>
    <t>Definición de indicadores técnicos de calidad con sus valores objetivos.</t>
  </si>
  <si>
    <t>Telefonía y Datos</t>
  </si>
  <si>
    <t>Movil</t>
  </si>
  <si>
    <t>Meta</t>
  </si>
  <si>
    <t>Tiempos de establecimiento de las conexiones.</t>
  </si>
  <si>
    <t>Índices de retardo.</t>
  </si>
  <si>
    <t>Índices de comunicaciones completadas (%)</t>
  </si>
  <si>
    <t>Índices de disponibilidad de los enlaces de interconexión (%)</t>
  </si>
  <si>
    <t>Índices de causas de fracaso de las comunicaciones.</t>
  </si>
  <si>
    <t>Redes de conmutación de paquetes IP</t>
  </si>
  <si>
    <t>¿Tiene red de conmutación de paquetes?</t>
  </si>
  <si>
    <t>Tasa de error de bits</t>
  </si>
  <si>
    <t>Retardo medio de transferencia de paquetes</t>
  </si>
  <si>
    <t>Variación de retardos de paquetes</t>
  </si>
  <si>
    <t>Tasa de pérdida de paquetes</t>
  </si>
  <si>
    <t>Indice de transmisión R</t>
  </si>
  <si>
    <t>SI/NO</t>
  </si>
  <si>
    <t>SERVICIO</t>
  </si>
  <si>
    <t>DEPARTAMENTOS</t>
  </si>
  <si>
    <t>COLOMBIA</t>
  </si>
  <si>
    <t>ANTIOQUIA</t>
  </si>
  <si>
    <t>ARAUCA</t>
  </si>
  <si>
    <t>ATLANTICO</t>
  </si>
  <si>
    <t>BOGOTA D.C</t>
  </si>
  <si>
    <t>CAQUETA</t>
  </si>
  <si>
    <t>CASANARE</t>
  </si>
  <si>
    <t>CAUCA</t>
  </si>
  <si>
    <t>CESAR</t>
  </si>
  <si>
    <t>CHOCO</t>
  </si>
  <si>
    <t>CORDOBA</t>
  </si>
  <si>
    <t>CUNDINAMARCA</t>
  </si>
  <si>
    <t>GUAINIA</t>
  </si>
  <si>
    <t>GUAJIRA</t>
  </si>
  <si>
    <t>GUAVIARE</t>
  </si>
  <si>
    <t>HUILA</t>
  </si>
  <si>
    <t>MAGDALENA</t>
  </si>
  <si>
    <t>META</t>
  </si>
  <si>
    <t>NARIÑO</t>
  </si>
  <si>
    <t>NORTE_DE_SANTANDER</t>
  </si>
  <si>
    <t>PUTUMAYO</t>
  </si>
  <si>
    <t>QUINDIO</t>
  </si>
  <si>
    <t>RISARALDA</t>
  </si>
  <si>
    <t>SAN_ANDRES_Y_PROVIDENCIA</t>
  </si>
  <si>
    <t>SANTANDER</t>
  </si>
  <si>
    <t>SUCRE</t>
  </si>
  <si>
    <t>TOLIMA</t>
  </si>
  <si>
    <t>VALLE_DEL_CAUCA</t>
  </si>
  <si>
    <t>VAUPES</t>
  </si>
  <si>
    <t>VICHADA</t>
  </si>
  <si>
    <t>Escoger</t>
  </si>
  <si>
    <t>TODOS</t>
  </si>
  <si>
    <t>Telefonía</t>
  </si>
  <si>
    <t>EL ENCANTO</t>
  </si>
  <si>
    <t>ABEJORRAL</t>
  </si>
  <si>
    <t>BARANOA</t>
  </si>
  <si>
    <t>BOGOTÁ, D.C.</t>
  </si>
  <si>
    <t>ACHÍ</t>
  </si>
  <si>
    <t>ALMEIDA</t>
  </si>
  <si>
    <t>AGUADAS</t>
  </si>
  <si>
    <t>ALBANIA</t>
  </si>
  <si>
    <t>AGUAZUL</t>
  </si>
  <si>
    <t>ALMAGUER</t>
  </si>
  <si>
    <t>AGUACHICA</t>
  </si>
  <si>
    <t>ACANDÍ</t>
  </si>
  <si>
    <t>AYAPEL</t>
  </si>
  <si>
    <t>AGUA DE DIOS</t>
  </si>
  <si>
    <t>BARRANCOMINAS</t>
  </si>
  <si>
    <t>CALAMAR</t>
  </si>
  <si>
    <t>ACEVEDO</t>
  </si>
  <si>
    <t>ALGARROBO</t>
  </si>
  <si>
    <t>ACACÍAS</t>
  </si>
  <si>
    <t>ALBÁN</t>
  </si>
  <si>
    <t>ÁBREGO</t>
  </si>
  <si>
    <t>COLÓN</t>
  </si>
  <si>
    <t>ARMENIA</t>
  </si>
  <si>
    <t>APÍA</t>
  </si>
  <si>
    <t>PROVIDENCIA</t>
  </si>
  <si>
    <t>AGUADA</t>
  </si>
  <si>
    <t>BUENAVISTA</t>
  </si>
  <si>
    <t>ALPUJARRA</t>
  </si>
  <si>
    <t>ALCALÁ</t>
  </si>
  <si>
    <t>CARURÚ</t>
  </si>
  <si>
    <t>CUMARIBO</t>
  </si>
  <si>
    <t>LA CHORRERA</t>
  </si>
  <si>
    <t>ABRIAQUÍ</t>
  </si>
  <si>
    <t>ARAUQUITA</t>
  </si>
  <si>
    <t>BARRANQUILLA</t>
  </si>
  <si>
    <t>ALTOS DEL ROSARIO</t>
  </si>
  <si>
    <t>AQUITANIA</t>
  </si>
  <si>
    <t>ANSERMA</t>
  </si>
  <si>
    <t>BELÉN DE LOS ANDAQUÍES</t>
  </si>
  <si>
    <t>CHÁMEZA</t>
  </si>
  <si>
    <t>ARGELIA</t>
  </si>
  <si>
    <t>AGUSTÍN CODAZZI</t>
  </si>
  <si>
    <t>ALTO BAUDÓ</t>
  </si>
  <si>
    <t>CACAHUAL</t>
  </si>
  <si>
    <t>BARRANCAS</t>
  </si>
  <si>
    <t>EL RETORNO</t>
  </si>
  <si>
    <t>AGRADO</t>
  </si>
  <si>
    <t>ARACATACA</t>
  </si>
  <si>
    <t>BARRANCA DE UPÍA</t>
  </si>
  <si>
    <t>ALDANA</t>
  </si>
  <si>
    <t>ARBOLEDAS</t>
  </si>
  <si>
    <t>MOCOA</t>
  </si>
  <si>
    <t>BALBOA</t>
  </si>
  <si>
    <t>SAN ANDRÉS</t>
  </si>
  <si>
    <t>CAIMITO</t>
  </si>
  <si>
    <t>ALVARADO</t>
  </si>
  <si>
    <t>ANDALUCÍA</t>
  </si>
  <si>
    <t>MITÚ</t>
  </si>
  <si>
    <t>LA PRIMAVERA</t>
  </si>
  <si>
    <t>LA PEDRERA</t>
  </si>
  <si>
    <t>ALEJANDRÍA</t>
  </si>
  <si>
    <t>CRAVO NORTE</t>
  </si>
  <si>
    <t>CAMPO DE LA CRUZ</t>
  </si>
  <si>
    <t>ARENAL</t>
  </si>
  <si>
    <t>ARCABUCO</t>
  </si>
  <si>
    <t>ARANZAZU</t>
  </si>
  <si>
    <t>CARTAGENA DEL CHAIRÁ</t>
  </si>
  <si>
    <t>HATO COROZAL</t>
  </si>
  <si>
    <t>ASTREA</t>
  </si>
  <si>
    <t>ATRATO</t>
  </si>
  <si>
    <t>CANALETE</t>
  </si>
  <si>
    <t>ANAPOIMA</t>
  </si>
  <si>
    <t>INÍRIDA</t>
  </si>
  <si>
    <t>DIBULLA</t>
  </si>
  <si>
    <t>MIRAFLORES</t>
  </si>
  <si>
    <t>AIPE</t>
  </si>
  <si>
    <t>ARIGUANÍ</t>
  </si>
  <si>
    <t>CABUYARO</t>
  </si>
  <si>
    <t>ANCUYA</t>
  </si>
  <si>
    <t>BOCHALEMA</t>
  </si>
  <si>
    <t>ORITO</t>
  </si>
  <si>
    <t>CALARCÁ</t>
  </si>
  <si>
    <t>BELÉN DE UMBRÍA</t>
  </si>
  <si>
    <t>ARATOCA</t>
  </si>
  <si>
    <t>CHALÁN</t>
  </si>
  <si>
    <t>AMBALEMA</t>
  </si>
  <si>
    <t>ANSERMANUEVO</t>
  </si>
  <si>
    <t>PACOA</t>
  </si>
  <si>
    <t>PUERTO CARREÑO</t>
  </si>
  <si>
    <t>LA VICTORIA</t>
  </si>
  <si>
    <t>AMAGÁ</t>
  </si>
  <si>
    <t>FORTUL</t>
  </si>
  <si>
    <t>CANDELARIA</t>
  </si>
  <si>
    <t>ARJONA</t>
  </si>
  <si>
    <t>BELÉN</t>
  </si>
  <si>
    <t>BELALCÁZAR</t>
  </si>
  <si>
    <t>CURILLO</t>
  </si>
  <si>
    <t>LA SALINA</t>
  </si>
  <si>
    <t>BOLÍVAR</t>
  </si>
  <si>
    <t>BECERRIL</t>
  </si>
  <si>
    <t>BAGADÓ</t>
  </si>
  <si>
    <t>CERETÉ</t>
  </si>
  <si>
    <t>ANOLAIMA</t>
  </si>
  <si>
    <t>LA GUADALUPE</t>
  </si>
  <si>
    <t>DISTRACCIÓN</t>
  </si>
  <si>
    <t>SAN JOSÉ DEL GUAVIARE</t>
  </si>
  <si>
    <t>ALGECIRAS</t>
  </si>
  <si>
    <t>CERRO DE SAN ANTONIO</t>
  </si>
  <si>
    <t>CASTILLA LA NUEVA</t>
  </si>
  <si>
    <t>ARBOLEDA</t>
  </si>
  <si>
    <t>BUCARASICA</t>
  </si>
  <si>
    <t>PUERTO ASÍS</t>
  </si>
  <si>
    <t>CIRCASIA</t>
  </si>
  <si>
    <t>DOSQUEBRADAS</t>
  </si>
  <si>
    <t>BARBOSA</t>
  </si>
  <si>
    <t>COLOSÓ</t>
  </si>
  <si>
    <t>ANZOÁTEGUI</t>
  </si>
  <si>
    <t>PAPUNAHUA</t>
  </si>
  <si>
    <t>SANTA ROSALÍA</t>
  </si>
  <si>
    <t>DIAS</t>
  </si>
  <si>
    <t>SEÑALIZACION</t>
  </si>
  <si>
    <t>BOGOTA_D.C</t>
  </si>
  <si>
    <t>LETICIA</t>
  </si>
  <si>
    <t>AMALFI</t>
  </si>
  <si>
    <t>PUERTO RONDÓN</t>
  </si>
  <si>
    <t>GALAPA</t>
  </si>
  <si>
    <t>ARROYOHONDO</t>
  </si>
  <si>
    <t>BERBEO</t>
  </si>
  <si>
    <t>CHINCHINÁ</t>
  </si>
  <si>
    <t>EL DONCELLO</t>
  </si>
  <si>
    <t>MANÍ</t>
  </si>
  <si>
    <t>BUENOS AIRES</t>
  </si>
  <si>
    <t>BOSCONIA</t>
  </si>
  <si>
    <t>BAHÍA SOLANO</t>
  </si>
  <si>
    <t>CHIMÁ</t>
  </si>
  <si>
    <t>APULO</t>
  </si>
  <si>
    <t>MORICHAL</t>
  </si>
  <si>
    <t>EL MOLINO</t>
  </si>
  <si>
    <t>ALTAMIRA</t>
  </si>
  <si>
    <t>CHIVOLO</t>
  </si>
  <si>
    <t>CUBARRAL</t>
  </si>
  <si>
    <t>BARBACOAS</t>
  </si>
  <si>
    <t>CÁCHIRA</t>
  </si>
  <si>
    <t>PUERTO CAICEDO</t>
  </si>
  <si>
    <t>CÓRDOBA</t>
  </si>
  <si>
    <t>GUÁTICA</t>
  </si>
  <si>
    <t>BARICHARA</t>
  </si>
  <si>
    <t>COROZAL</t>
  </si>
  <si>
    <t>ARMERO</t>
  </si>
  <si>
    <t>TARAIRA</t>
  </si>
  <si>
    <t>SS7</t>
  </si>
  <si>
    <t>MIRITÍ - PARANÁ</t>
  </si>
  <si>
    <t>ANDES</t>
  </si>
  <si>
    <t>SARAVENA</t>
  </si>
  <si>
    <t>JUAN DE ACOSTA</t>
  </si>
  <si>
    <t>BARRANCO DE LOBA</t>
  </si>
  <si>
    <t>BETÉITIVA</t>
  </si>
  <si>
    <t>FILADELFIA</t>
  </si>
  <si>
    <t>EL PAUJÍL</t>
  </si>
  <si>
    <t>MONTERREY</t>
  </si>
  <si>
    <t>CAJIBÍO</t>
  </si>
  <si>
    <t>CHIMICHAGUA</t>
  </si>
  <si>
    <t>BAJO BAUDÓ</t>
  </si>
  <si>
    <t>CHINÚ</t>
  </si>
  <si>
    <t>ARBELÁEZ</t>
  </si>
  <si>
    <t>PANA PANA</t>
  </si>
  <si>
    <t>FONSECA</t>
  </si>
  <si>
    <t>BARAYA</t>
  </si>
  <si>
    <t>CIÉNAGA</t>
  </si>
  <si>
    <t>CUMARAL</t>
  </si>
  <si>
    <t>CÁCOTA</t>
  </si>
  <si>
    <t>PUERTO GUZMÁN</t>
  </si>
  <si>
    <t>FILANDIA</t>
  </si>
  <si>
    <t>LA CELIA</t>
  </si>
  <si>
    <t>BARRANCABERMEJA</t>
  </si>
  <si>
    <t>COVEÑAS</t>
  </si>
  <si>
    <t>ATACO</t>
  </si>
  <si>
    <t>BUENAVENTURA</t>
  </si>
  <si>
    <t>YAVARATÉ</t>
  </si>
  <si>
    <t>SIP</t>
  </si>
  <si>
    <t>PUERTO ALEGRÍA</t>
  </si>
  <si>
    <t>ANGELÓPOLIS</t>
  </si>
  <si>
    <t>TAME</t>
  </si>
  <si>
    <t>LURUACO</t>
  </si>
  <si>
    <t>BOAVITA</t>
  </si>
  <si>
    <t>LA DORADA</t>
  </si>
  <si>
    <t>FLORENCIA</t>
  </si>
  <si>
    <t>NUNCHÍA</t>
  </si>
  <si>
    <t>CALDONO</t>
  </si>
  <si>
    <t>CHIRIGUANÁ</t>
  </si>
  <si>
    <t>BOJAYÁ</t>
  </si>
  <si>
    <t>CIÉNAGA DE ORO</t>
  </si>
  <si>
    <t>BELTRÁN</t>
  </si>
  <si>
    <t>PUERTO COLOMBIA</t>
  </si>
  <si>
    <t>HATONUEVO</t>
  </si>
  <si>
    <t>CAMPOALEGRE</t>
  </si>
  <si>
    <t>CONCORDIA</t>
  </si>
  <si>
    <t>EL CALVARIO</t>
  </si>
  <si>
    <t>BUESACO</t>
  </si>
  <si>
    <t>CHINÁCOTA</t>
  </si>
  <si>
    <t>PUERTO LEGUÍZAMO</t>
  </si>
  <si>
    <t>GÉNOVA</t>
  </si>
  <si>
    <t>LA VIRGINIA</t>
  </si>
  <si>
    <t>BETULIA</t>
  </si>
  <si>
    <t>EL ROBLE</t>
  </si>
  <si>
    <t>CAJAMARCA</t>
  </si>
  <si>
    <t>BUGALAGRANDE</t>
  </si>
  <si>
    <t>H.323</t>
  </si>
  <si>
    <t>PUERTO ARICA</t>
  </si>
  <si>
    <t>ANGOSTURA</t>
  </si>
  <si>
    <t>MALAMBO</t>
  </si>
  <si>
    <t>CANTAGALLO</t>
  </si>
  <si>
    <t>BOYACÁ</t>
  </si>
  <si>
    <t>LA MERCED</t>
  </si>
  <si>
    <t>LA MONTAÑITA</t>
  </si>
  <si>
    <t>OROCUÉ</t>
  </si>
  <si>
    <t>CALOTO</t>
  </si>
  <si>
    <t>CURUMANÍ</t>
  </si>
  <si>
    <t>CARMEN DEL DARIÉN</t>
  </si>
  <si>
    <t>COTORRA</t>
  </si>
  <si>
    <t>BITUIMA</t>
  </si>
  <si>
    <t>SAN FELIPE</t>
  </si>
  <si>
    <t>LA JAGUA DEL PILAR</t>
  </si>
  <si>
    <t>EL BANCO</t>
  </si>
  <si>
    <t>EL CASTILLO</t>
  </si>
  <si>
    <t>CHACHAGÜÍ</t>
  </si>
  <si>
    <t>CHITAGÁ</t>
  </si>
  <si>
    <t>SAN FRANCISCO</t>
  </si>
  <si>
    <t>LA TEBAIDA</t>
  </si>
  <si>
    <t>MARSELLA</t>
  </si>
  <si>
    <t>GALERAS</t>
  </si>
  <si>
    <t>CARMEN DE APICALÁ</t>
  </si>
  <si>
    <t>CAICEDONIA</t>
  </si>
  <si>
    <t>OTRA</t>
  </si>
  <si>
    <t>PUERTO NARIÑO</t>
  </si>
  <si>
    <t>ANORÍ</t>
  </si>
  <si>
    <t>MANATÍ</t>
  </si>
  <si>
    <t>CARTAGENA DE INDIAS</t>
  </si>
  <si>
    <t>BRICEÑO</t>
  </si>
  <si>
    <t>MANIZALES</t>
  </si>
  <si>
    <t>MILÁN</t>
  </si>
  <si>
    <t>PAZ DE ARIPORO</t>
  </si>
  <si>
    <t>CORINTO</t>
  </si>
  <si>
    <t>EL COPEY</t>
  </si>
  <si>
    <t>CÉRTEGUI</t>
  </si>
  <si>
    <t>LA APARTADA</t>
  </si>
  <si>
    <t>BOJACÁ</t>
  </si>
  <si>
    <t>MAICAO</t>
  </si>
  <si>
    <t>ELÍAS</t>
  </si>
  <si>
    <t>EL PIÑÓN</t>
  </si>
  <si>
    <t>EL DORADO</t>
  </si>
  <si>
    <t>CONVENCIÓN</t>
  </si>
  <si>
    <t>SAN MIGUEL</t>
  </si>
  <si>
    <t>MONTENEGRO</t>
  </si>
  <si>
    <t>MISTRATÓ</t>
  </si>
  <si>
    <t>BUCARAMANGA</t>
  </si>
  <si>
    <t>GUARANDA</t>
  </si>
  <si>
    <t>CASABIANCA</t>
  </si>
  <si>
    <t>CALI</t>
  </si>
  <si>
    <t>PUERTO SANTANDER</t>
  </si>
  <si>
    <t>ANZÁ</t>
  </si>
  <si>
    <t>PALMAR DE VARELA</t>
  </si>
  <si>
    <t>CICUCO</t>
  </si>
  <si>
    <t>MANZANARES</t>
  </si>
  <si>
    <t>MORELIA</t>
  </si>
  <si>
    <t>PORE</t>
  </si>
  <si>
    <t>EL TAMBO</t>
  </si>
  <si>
    <t>EL PASO</t>
  </si>
  <si>
    <t>CONDOTO</t>
  </si>
  <si>
    <t>LORICA</t>
  </si>
  <si>
    <t>CABRERA</t>
  </si>
  <si>
    <t>MANAURE</t>
  </si>
  <si>
    <t>GARZÓN</t>
  </si>
  <si>
    <t>EL RETÉN</t>
  </si>
  <si>
    <t>FUENTE DE ORO</t>
  </si>
  <si>
    <t>CONSACÁ</t>
  </si>
  <si>
    <t>CUCUTILLA</t>
  </si>
  <si>
    <t>SANTIAGO</t>
  </si>
  <si>
    <t>PIJAO</t>
  </si>
  <si>
    <t>PEREIRA</t>
  </si>
  <si>
    <t>LA UNIÓN</t>
  </si>
  <si>
    <t>CHAPARRAL</t>
  </si>
  <si>
    <t>CALIMA</t>
  </si>
  <si>
    <t>TARAPACÁ</t>
  </si>
  <si>
    <t>APARTADÓ</t>
  </si>
  <si>
    <t>PIOJÓ</t>
  </si>
  <si>
    <t>CLEMENCIA</t>
  </si>
  <si>
    <t>BUSBANZÁ</t>
  </si>
  <si>
    <t>MARMATO</t>
  </si>
  <si>
    <t>PUERTO RICO</t>
  </si>
  <si>
    <t>RECETOR</t>
  </si>
  <si>
    <t>GAMARRA</t>
  </si>
  <si>
    <t>EL CANTÓN DEL SAN PABLO</t>
  </si>
  <si>
    <t>LOS CÓRDOBAS</t>
  </si>
  <si>
    <t>CACHIPAY</t>
  </si>
  <si>
    <t>RIOHACHA</t>
  </si>
  <si>
    <t>GIGANTE</t>
  </si>
  <si>
    <t>FUNDACIÓN</t>
  </si>
  <si>
    <t>GRANADA</t>
  </si>
  <si>
    <t>CONTADERO</t>
  </si>
  <si>
    <t>DURANIA</t>
  </si>
  <si>
    <t>SIBUNDOY</t>
  </si>
  <si>
    <t>QUIMBAYA</t>
  </si>
  <si>
    <t>PUEBLO RICO</t>
  </si>
  <si>
    <t>CALIFORNIA</t>
  </si>
  <si>
    <t>LOS PALMITOS</t>
  </si>
  <si>
    <t>COELLO</t>
  </si>
  <si>
    <t>MEDIO</t>
  </si>
  <si>
    <t>ARBOLETES</t>
  </si>
  <si>
    <t>POLONUEVO</t>
  </si>
  <si>
    <t>MARQUETALIA</t>
  </si>
  <si>
    <t>SAN JOSÉ DEL FRAGUA</t>
  </si>
  <si>
    <t>SABANALARGA</t>
  </si>
  <si>
    <t>GUACHENÉ</t>
  </si>
  <si>
    <t>GONZÁLEZ</t>
  </si>
  <si>
    <t>EL CARMEN DE ATRATO</t>
  </si>
  <si>
    <t>MOMIL</t>
  </si>
  <si>
    <t>CAJICÁ</t>
  </si>
  <si>
    <t>SAN JUAN DEL CESAR</t>
  </si>
  <si>
    <t>GUADALUPE</t>
  </si>
  <si>
    <t>GUAMAL</t>
  </si>
  <si>
    <t>EL CARMEN</t>
  </si>
  <si>
    <t>VALLE DEL GUAMUEZ</t>
  </si>
  <si>
    <t>SALENTO</t>
  </si>
  <si>
    <t>QUINCHÍA</t>
  </si>
  <si>
    <t>CAPITANEJO</t>
  </si>
  <si>
    <t>MAJAGUAL</t>
  </si>
  <si>
    <t>COYAIMA</t>
  </si>
  <si>
    <t>CARTAGO</t>
  </si>
  <si>
    <t>Magnético</t>
  </si>
  <si>
    <t>PONEDERA</t>
  </si>
  <si>
    <t>EL CARMEN DE BOLÍVAR</t>
  </si>
  <si>
    <t>CAMPOHERMOSO</t>
  </si>
  <si>
    <t>MARULANDA</t>
  </si>
  <si>
    <t>SAN VICENTE DEL CAGUÁN</t>
  </si>
  <si>
    <t>SÁCAMA</t>
  </si>
  <si>
    <t>GUAPI</t>
  </si>
  <si>
    <t>LA GLORIA</t>
  </si>
  <si>
    <t>EL LITORAL DEL SAN JUAN</t>
  </si>
  <si>
    <t>MONTELÍBANO</t>
  </si>
  <si>
    <t>CAPARRAPÍ</t>
  </si>
  <si>
    <t>URIBIA</t>
  </si>
  <si>
    <t>HOBO</t>
  </si>
  <si>
    <t>NUEVA GRANADA</t>
  </si>
  <si>
    <t>LA MACARENA</t>
  </si>
  <si>
    <t>CUASPUD CARLOSAMA</t>
  </si>
  <si>
    <t>EL TARRA</t>
  </si>
  <si>
    <t>VILLAGARZÓN</t>
  </si>
  <si>
    <t>SANTA ROSA DE CABAL</t>
  </si>
  <si>
    <t>CARCASÍ</t>
  </si>
  <si>
    <t>MORROA</t>
  </si>
  <si>
    <t>CUNDAY</t>
  </si>
  <si>
    <t>DAGUA</t>
  </si>
  <si>
    <t>Correo certificado</t>
  </si>
  <si>
    <t>EL GUAMO</t>
  </si>
  <si>
    <t>CERINZA</t>
  </si>
  <si>
    <t>NEIRA</t>
  </si>
  <si>
    <t>SOLANO</t>
  </si>
  <si>
    <t>SAN LUIS DE PALENQUE</t>
  </si>
  <si>
    <t>INZÁ</t>
  </si>
  <si>
    <t>LA JAGUA DE IBIRICO</t>
  </si>
  <si>
    <t>ISTMINA</t>
  </si>
  <si>
    <t>MONTERÍA</t>
  </si>
  <si>
    <t>CÁQUEZA</t>
  </si>
  <si>
    <t>URUMITA</t>
  </si>
  <si>
    <t>ÍQUIRA</t>
  </si>
  <si>
    <t>PEDRAZA</t>
  </si>
  <si>
    <t>LEJANÍAS</t>
  </si>
  <si>
    <t>CUMBAL</t>
  </si>
  <si>
    <t>EL ZULIA</t>
  </si>
  <si>
    <t>SANTUARIO</t>
  </si>
  <si>
    <t>CEPITÁ</t>
  </si>
  <si>
    <t>OVEJAS</t>
  </si>
  <si>
    <t>DOLORES</t>
  </si>
  <si>
    <t>EL ÁGUILA</t>
  </si>
  <si>
    <t>REPELÓN</t>
  </si>
  <si>
    <t>EL PEÑÓN</t>
  </si>
  <si>
    <t>CHINAVITA</t>
  </si>
  <si>
    <t>NORCASIA</t>
  </si>
  <si>
    <t>SOLITA</t>
  </si>
  <si>
    <t>TÁMARA</t>
  </si>
  <si>
    <t>JAMBALÓ</t>
  </si>
  <si>
    <t>LA PAZ</t>
  </si>
  <si>
    <t>JURADÓ</t>
  </si>
  <si>
    <t>MOÑITOS</t>
  </si>
  <si>
    <t>CARMEN DE CARUPA</t>
  </si>
  <si>
    <t>VILLANUEVA</t>
  </si>
  <si>
    <t>ISNOS</t>
  </si>
  <si>
    <t>PIJIÑO DEL CARMEN</t>
  </si>
  <si>
    <t>MAPIRIPÁN</t>
  </si>
  <si>
    <t>CUMBITARA</t>
  </si>
  <si>
    <t>GRAMALOTE</t>
  </si>
  <si>
    <t>CERRITO</t>
  </si>
  <si>
    <t>PALMITO</t>
  </si>
  <si>
    <t>ESPINAL</t>
  </si>
  <si>
    <t>EL CAIRO</t>
  </si>
  <si>
    <t>BELLO</t>
  </si>
  <si>
    <t>SABANAGRANDE</t>
  </si>
  <si>
    <t>HATILLO DE LOBA</t>
  </si>
  <si>
    <t>CHIQUINQUIRÁ</t>
  </si>
  <si>
    <t>PÁCORA</t>
  </si>
  <si>
    <t>VALPARAÍSO</t>
  </si>
  <si>
    <t>TAURAMENA</t>
  </si>
  <si>
    <t>LA SIERRA</t>
  </si>
  <si>
    <t>MANAURE BALCÓN DEL CESAR</t>
  </si>
  <si>
    <t>LLORÓ</t>
  </si>
  <si>
    <t>PLANETA RICA</t>
  </si>
  <si>
    <t>CHAGUANÍ</t>
  </si>
  <si>
    <t>LA ARGENTINA</t>
  </si>
  <si>
    <t>PIVIJAY</t>
  </si>
  <si>
    <t>MESETAS</t>
  </si>
  <si>
    <t>EL CHARCO</t>
  </si>
  <si>
    <t>HACARÍ</t>
  </si>
  <si>
    <t>CHARALÁ</t>
  </si>
  <si>
    <t>SAMPUÉS</t>
  </si>
  <si>
    <t>FALAN</t>
  </si>
  <si>
    <t>EL CERRITO</t>
  </si>
  <si>
    <t>BELMIRA</t>
  </si>
  <si>
    <t>MAGANGUÉ</t>
  </si>
  <si>
    <t>CHÍQUIZA</t>
  </si>
  <si>
    <t>PALESTINA</t>
  </si>
  <si>
    <t>TRINIDAD</t>
  </si>
  <si>
    <t>LA VEGA</t>
  </si>
  <si>
    <t>PAILITAS</t>
  </si>
  <si>
    <t>MEDIO ATRATO</t>
  </si>
  <si>
    <t>PUEBLO NUEVO</t>
  </si>
  <si>
    <t>CHÍA</t>
  </si>
  <si>
    <t>LA PLATA</t>
  </si>
  <si>
    <t>PLATO</t>
  </si>
  <si>
    <t>PUERTO CONCORDIA</t>
  </si>
  <si>
    <t>EL PEÑOL</t>
  </si>
  <si>
    <t>HERRÁN</t>
  </si>
  <si>
    <t>CHARTA</t>
  </si>
  <si>
    <t>SAN BENITO ABAD</t>
  </si>
  <si>
    <t>FLANDES</t>
  </si>
  <si>
    <t>EL DOVIO</t>
  </si>
  <si>
    <t>INSTACIAS</t>
  </si>
  <si>
    <t>BETANIA</t>
  </si>
  <si>
    <t>SANTA LUCÍA</t>
  </si>
  <si>
    <t>MAHATES</t>
  </si>
  <si>
    <t>CHISCAS</t>
  </si>
  <si>
    <t>PENSILVANIA</t>
  </si>
  <si>
    <t>LÓPEZ DE MICAY</t>
  </si>
  <si>
    <t>PELAYA</t>
  </si>
  <si>
    <t>MEDIO BAUDÓ</t>
  </si>
  <si>
    <t>PUERTO ESCONDIDO</t>
  </si>
  <si>
    <t>CHIPAQUE</t>
  </si>
  <si>
    <t>NÁTAGA</t>
  </si>
  <si>
    <t>PUEBLOVIEJO</t>
  </si>
  <si>
    <t>PUERTO GAITÁN</t>
  </si>
  <si>
    <t>EL ROSARIO</t>
  </si>
  <si>
    <t>LA ESPERANZA</t>
  </si>
  <si>
    <t>CHIMA</t>
  </si>
  <si>
    <t>SAN JOSÉ DE TOLUVIEJO</t>
  </si>
  <si>
    <t>FRESNO</t>
  </si>
  <si>
    <t>FLORIDA</t>
  </si>
  <si>
    <t>Conciliación</t>
  </si>
  <si>
    <t>SANTO TOMÁS</t>
  </si>
  <si>
    <t>MARGARITA</t>
  </si>
  <si>
    <t>CHITA</t>
  </si>
  <si>
    <t>RIOSUCIO</t>
  </si>
  <si>
    <t>YOPAL</t>
  </si>
  <si>
    <t>MERCADERES</t>
  </si>
  <si>
    <t>PUEBLO BELLO</t>
  </si>
  <si>
    <t>MEDIO SAN JUAN</t>
  </si>
  <si>
    <t>PUERTO LIBERTADOR</t>
  </si>
  <si>
    <t>CHOACHÍ</t>
  </si>
  <si>
    <t>NEIVA</t>
  </si>
  <si>
    <t>REMOLINO</t>
  </si>
  <si>
    <t>PUERTO LLERAS</t>
  </si>
  <si>
    <t>EL TABLÓN DE GÓMEZ</t>
  </si>
  <si>
    <t>LA PLAYA</t>
  </si>
  <si>
    <t>CHIPATÁ</t>
  </si>
  <si>
    <t>SAN JUAN DE BETULIA</t>
  </si>
  <si>
    <t>GUAMO</t>
  </si>
  <si>
    <t>GINEBRA</t>
  </si>
  <si>
    <t>SOLEDAD</t>
  </si>
  <si>
    <t>MARÍA LA BAJA</t>
  </si>
  <si>
    <t>CHITARAQUE</t>
  </si>
  <si>
    <t>MIRANDA</t>
  </si>
  <si>
    <t>RÍO DE ORO</t>
  </si>
  <si>
    <t>NÓVITA</t>
  </si>
  <si>
    <t>PURÍSIMA DE LA CONCEPCIÓN</t>
  </si>
  <si>
    <t>CHOCONTÁ</t>
  </si>
  <si>
    <t>OPORAPA</t>
  </si>
  <si>
    <t>SABANAS DE SAN ÁNGEL</t>
  </si>
  <si>
    <t>PUERTO LÓPEZ</t>
  </si>
  <si>
    <t>LABATECA</t>
  </si>
  <si>
    <t>CIMITARRA</t>
  </si>
  <si>
    <t>SAN LUIS DE SINCÉ</t>
  </si>
  <si>
    <t>HERVEO</t>
  </si>
  <si>
    <t>GUACARÍ</t>
  </si>
  <si>
    <t>BURITICÁ</t>
  </si>
  <si>
    <t>SUAN</t>
  </si>
  <si>
    <t>MONTECRISTO</t>
  </si>
  <si>
    <t>CHIVATÁ</t>
  </si>
  <si>
    <t>SALAMINA</t>
  </si>
  <si>
    <t>MORALES</t>
  </si>
  <si>
    <t>SAN ALBERTO</t>
  </si>
  <si>
    <t>NUQUÍ</t>
  </si>
  <si>
    <t>SAHAGÚN</t>
  </si>
  <si>
    <t>COGUA</t>
  </si>
  <si>
    <t>PAICOL</t>
  </si>
  <si>
    <t>FRANCISCO PIZARRO</t>
  </si>
  <si>
    <t>LOS PATIOS</t>
  </si>
  <si>
    <t>CONCEPCIÓN</t>
  </si>
  <si>
    <t>SAN MARCOS</t>
  </si>
  <si>
    <t>HONDA</t>
  </si>
  <si>
    <t>GUADALAJARA DE BUGA</t>
  </si>
  <si>
    <t>CÁCERES</t>
  </si>
  <si>
    <t>TUBARÁ</t>
  </si>
  <si>
    <t>CHIVOR</t>
  </si>
  <si>
    <t>SAMANÁ</t>
  </si>
  <si>
    <t>PADILLA</t>
  </si>
  <si>
    <t>SAN DIEGO</t>
  </si>
  <si>
    <t>QUIBDÓ</t>
  </si>
  <si>
    <t>SAN ANDRÉS DE SOTAVENTO</t>
  </si>
  <si>
    <t>COTA</t>
  </si>
  <si>
    <t>PALERMO</t>
  </si>
  <si>
    <t>SAN SEBASTIÁN DE BUENAVISTA</t>
  </si>
  <si>
    <t>RESTREPO</t>
  </si>
  <si>
    <t>FUNES</t>
  </si>
  <si>
    <t>LOURDES</t>
  </si>
  <si>
    <t>CONFINES</t>
  </si>
  <si>
    <t>SAN ONOFRE</t>
  </si>
  <si>
    <t>IBAGUÉ</t>
  </si>
  <si>
    <t>JAMUNDÍ</t>
  </si>
  <si>
    <t>CAICEDO</t>
  </si>
  <si>
    <t>USIACURÍ</t>
  </si>
  <si>
    <t>NOROSÍ</t>
  </si>
  <si>
    <t>CIÉNEGA</t>
  </si>
  <si>
    <t>SAN JOSÉ</t>
  </si>
  <si>
    <t>PÁEZ</t>
  </si>
  <si>
    <t>SAN MARTÍN</t>
  </si>
  <si>
    <t>RÍO IRÓ</t>
  </si>
  <si>
    <t>SAN ANTERO</t>
  </si>
  <si>
    <t>CUCUNUBÁ</t>
  </si>
  <si>
    <t>SAN ZENÓN</t>
  </si>
  <si>
    <t>SAN CARLOS DE GUAROA</t>
  </si>
  <si>
    <t>GUACHUCAL</t>
  </si>
  <si>
    <t>MUTISCUA</t>
  </si>
  <si>
    <t>CONTRATACIÓN</t>
  </si>
  <si>
    <t>SAN PEDRO</t>
  </si>
  <si>
    <t>ICONONZO</t>
  </si>
  <si>
    <t>LA CUMBRE</t>
  </si>
  <si>
    <t>TRANSFERENCIA</t>
  </si>
  <si>
    <t>PINILLOS</t>
  </si>
  <si>
    <t>CÓMBITA</t>
  </si>
  <si>
    <t>SUPÍA</t>
  </si>
  <si>
    <t>PATÍA</t>
  </si>
  <si>
    <t>TAMALAMEQUE</t>
  </si>
  <si>
    <t>RÍO QUITO</t>
  </si>
  <si>
    <t>SAN BERNARDO DEL VIENTO</t>
  </si>
  <si>
    <t>EL COLEGIO</t>
  </si>
  <si>
    <t>PITAL</t>
  </si>
  <si>
    <t>SANTA ANA</t>
  </si>
  <si>
    <t>SAN JUAN DE ARAMA</t>
  </si>
  <si>
    <t>GUAITARILLA</t>
  </si>
  <si>
    <t>OCAÑA</t>
  </si>
  <si>
    <t>COROMORO</t>
  </si>
  <si>
    <t>SANTIAGO DE TOLÚ</t>
  </si>
  <si>
    <t>LÉRIDA</t>
  </si>
  <si>
    <t>Transferencia Electrónica</t>
  </si>
  <si>
    <t>CAMPAMENTO</t>
  </si>
  <si>
    <t>REGIDOR</t>
  </si>
  <si>
    <t>COPER</t>
  </si>
  <si>
    <t>VICTORIA</t>
  </si>
  <si>
    <t>PIAMONTE</t>
  </si>
  <si>
    <t>VALLEDUPAR</t>
  </si>
  <si>
    <t>SAN CARLOS</t>
  </si>
  <si>
    <t>PITALITO</t>
  </si>
  <si>
    <t>SANTA BÁRBARA DE PINTO</t>
  </si>
  <si>
    <t>SAN JUANITO</t>
  </si>
  <si>
    <t>GUALMATÁN</t>
  </si>
  <si>
    <t>PAMPLONA</t>
  </si>
  <si>
    <t>CURITÍ</t>
  </si>
  <si>
    <t>SINCELEJO</t>
  </si>
  <si>
    <t>LÍBANO</t>
  </si>
  <si>
    <t>Cheque</t>
  </si>
  <si>
    <t>CAÑASGORDAS</t>
  </si>
  <si>
    <t>RÍO VIEJO</t>
  </si>
  <si>
    <t>CORRALES</t>
  </si>
  <si>
    <t>VILLAMARÍA</t>
  </si>
  <si>
    <t>PIENDAMÓ - TUNÍA</t>
  </si>
  <si>
    <t>SAN JOSÉ DEL PALMAR</t>
  </si>
  <si>
    <t>SAN JOSÉ DE URÉ</t>
  </si>
  <si>
    <t>EL ROSAL</t>
  </si>
  <si>
    <t>RIVERA</t>
  </si>
  <si>
    <t>SANTA MARTA</t>
  </si>
  <si>
    <t>ILES</t>
  </si>
  <si>
    <t>PAMPLONITA</t>
  </si>
  <si>
    <t>EL CARMEN DE CHUCURÍ</t>
  </si>
  <si>
    <t>MELGAR</t>
  </si>
  <si>
    <t>OBANDO</t>
  </si>
  <si>
    <t>Efectivo</t>
  </si>
  <si>
    <t>CARACOLÍ</t>
  </si>
  <si>
    <t>SAN CRISTÓBAL</t>
  </si>
  <si>
    <t>COVARACHÍA</t>
  </si>
  <si>
    <t>VITERBO</t>
  </si>
  <si>
    <t>POPAYÁN</t>
  </si>
  <si>
    <t>SIPÍ</t>
  </si>
  <si>
    <t>SAN PELAYO</t>
  </si>
  <si>
    <t>FACATATIVÁ</t>
  </si>
  <si>
    <t>SALADOBLANCO</t>
  </si>
  <si>
    <t>SITIONUEVO</t>
  </si>
  <si>
    <t>URIBE</t>
  </si>
  <si>
    <t>IMUÉS</t>
  </si>
  <si>
    <t>EL GUACAMAYO</t>
  </si>
  <si>
    <t>MURILLO</t>
  </si>
  <si>
    <t>PALMIRA</t>
  </si>
  <si>
    <t>Otra</t>
  </si>
  <si>
    <t>CARAMANTA</t>
  </si>
  <si>
    <t>SAN ESTANISLAO</t>
  </si>
  <si>
    <t>CUBARÁ</t>
  </si>
  <si>
    <t>PUERTO TEJADA</t>
  </si>
  <si>
    <t>TADÓ</t>
  </si>
  <si>
    <t>TIERRALTA</t>
  </si>
  <si>
    <t>FÓMEQUE</t>
  </si>
  <si>
    <t>SAN AGUSTÍN</t>
  </si>
  <si>
    <t>TENERIFE</t>
  </si>
  <si>
    <t>VILLAVICENCIO</t>
  </si>
  <si>
    <t>IPIALES</t>
  </si>
  <si>
    <t>RAGONVALIA</t>
  </si>
  <si>
    <t>NATAGAIMA</t>
  </si>
  <si>
    <t>PRADERA</t>
  </si>
  <si>
    <t>CAREPA</t>
  </si>
  <si>
    <t>SAN FERNANDO</t>
  </si>
  <si>
    <t>CUCAITA</t>
  </si>
  <si>
    <t>PURACÉ</t>
  </si>
  <si>
    <t>UNGUÍA</t>
  </si>
  <si>
    <t>TUCHÍN</t>
  </si>
  <si>
    <t>FOSCA</t>
  </si>
  <si>
    <t>SANTA MARÍA</t>
  </si>
  <si>
    <t>ZAPAYÁN</t>
  </si>
  <si>
    <t>VISTAHERMOSA</t>
  </si>
  <si>
    <t>LA CRUZ</t>
  </si>
  <si>
    <t>SALAZAR</t>
  </si>
  <si>
    <t>EL PLAYÓN</t>
  </si>
  <si>
    <t>ORTEGA</t>
  </si>
  <si>
    <t>CAROLINA</t>
  </si>
  <si>
    <t>SAN JACINTO</t>
  </si>
  <si>
    <t>CUÍTIVA</t>
  </si>
  <si>
    <t>ROSAS</t>
  </si>
  <si>
    <t>UNIÓN PANAMERICANA</t>
  </si>
  <si>
    <t>VALENCIA</t>
  </si>
  <si>
    <t>FUNZA</t>
  </si>
  <si>
    <t>SUAZA</t>
  </si>
  <si>
    <t>ZONA BANANERA</t>
  </si>
  <si>
    <t>LA FLORIDA</t>
  </si>
  <si>
    <t>SAN CALIXTO</t>
  </si>
  <si>
    <t>ENCINO</t>
  </si>
  <si>
    <t>PALOCABILDO</t>
  </si>
  <si>
    <t>RIOFRÍO</t>
  </si>
  <si>
    <t>COBERTURA</t>
  </si>
  <si>
    <t>CAUCASIA</t>
  </si>
  <si>
    <t>SAN JACINTO DEL CAUCA</t>
  </si>
  <si>
    <t>DUITAMA</t>
  </si>
  <si>
    <t>SAN SEBASTIÁN</t>
  </si>
  <si>
    <t>FÚQUENE</t>
  </si>
  <si>
    <t>TARQUI</t>
  </si>
  <si>
    <t>LA LLANADA</t>
  </si>
  <si>
    <t>SAN CAYETANO</t>
  </si>
  <si>
    <t>ENCISO</t>
  </si>
  <si>
    <t>PIEDRAS</t>
  </si>
  <si>
    <t>ROLDANILLO</t>
  </si>
  <si>
    <t>Local</t>
  </si>
  <si>
    <t>CHIGORODÓ</t>
  </si>
  <si>
    <t>EL COCUY</t>
  </si>
  <si>
    <t>SANTA ROSA</t>
  </si>
  <si>
    <t>FUSAGASUGÁ</t>
  </si>
  <si>
    <t>TELLO</t>
  </si>
  <si>
    <t>LA TOLA</t>
  </si>
  <si>
    <t>SAN JOSÉ DE CÚCUTA</t>
  </si>
  <si>
    <t>FLORIÁN</t>
  </si>
  <si>
    <t>PLANADAS</t>
  </si>
  <si>
    <t>Regional</t>
  </si>
  <si>
    <t>CISNEROS</t>
  </si>
  <si>
    <t>SAN MARTÍN DE LOBA</t>
  </si>
  <si>
    <t>EL ESPINO</t>
  </si>
  <si>
    <t>SANTANDER DE QUILICHAO</t>
  </si>
  <si>
    <t>GACHALÁ</t>
  </si>
  <si>
    <t>TERUEL</t>
  </si>
  <si>
    <t>FLORIDABLANCA</t>
  </si>
  <si>
    <t>PRADO</t>
  </si>
  <si>
    <t>SEVILLA</t>
  </si>
  <si>
    <t>Nacional</t>
  </si>
  <si>
    <t>CIUDAD BOLÍVAR</t>
  </si>
  <si>
    <t>SAN PABLO</t>
  </si>
  <si>
    <t>FIRAVITOBA</t>
  </si>
  <si>
    <t>SILVIA</t>
  </si>
  <si>
    <t>GACHANCIPÁ</t>
  </si>
  <si>
    <t>TESALIA</t>
  </si>
  <si>
    <t>LEIVA</t>
  </si>
  <si>
    <t>SARDINATA</t>
  </si>
  <si>
    <t>GALÁN</t>
  </si>
  <si>
    <t>PURIFICACIÓN</t>
  </si>
  <si>
    <t>TORO</t>
  </si>
  <si>
    <t>COCORNÁ</t>
  </si>
  <si>
    <t>SANTA CATALINA</t>
  </si>
  <si>
    <t>FLORESTA</t>
  </si>
  <si>
    <t>SOTARÁ PAISPAMBA</t>
  </si>
  <si>
    <t>GACHETÁ</t>
  </si>
  <si>
    <t>TIMANÁ</t>
  </si>
  <si>
    <t>LINARES</t>
  </si>
  <si>
    <t>SILOS</t>
  </si>
  <si>
    <t>GÁMBITA</t>
  </si>
  <si>
    <t>RIOBLANCO</t>
  </si>
  <si>
    <t>TRUJILLO</t>
  </si>
  <si>
    <t>SANTA CRUZ DE MOMPOX</t>
  </si>
  <si>
    <t>GACHANTIVÁ</t>
  </si>
  <si>
    <t>SUÁREZ</t>
  </si>
  <si>
    <t>GAMA</t>
  </si>
  <si>
    <t>VILLAVIEJA</t>
  </si>
  <si>
    <t>LOS ANDES</t>
  </si>
  <si>
    <t>TEORAMA</t>
  </si>
  <si>
    <t>GIRÓN</t>
  </si>
  <si>
    <t>RONCESVALLES</t>
  </si>
  <si>
    <t>TULUÁ</t>
  </si>
  <si>
    <t>GÁMEZA</t>
  </si>
  <si>
    <t>GIRARDOT</t>
  </si>
  <si>
    <t>YAGUARÁ</t>
  </si>
  <si>
    <t>MAGÜÍ</t>
  </si>
  <si>
    <t>TIBÚ</t>
  </si>
  <si>
    <t>GUACA</t>
  </si>
  <si>
    <t>ROVIRA</t>
  </si>
  <si>
    <t>ULLOA</t>
  </si>
  <si>
    <t>DIAS40</t>
  </si>
  <si>
    <t>ROAMING</t>
  </si>
  <si>
    <t>COPACABANA</t>
  </si>
  <si>
    <t>SANTA ROSA DEL SUR</t>
  </si>
  <si>
    <t>GARAGOA</t>
  </si>
  <si>
    <t>TIMBÍO</t>
  </si>
  <si>
    <t>MALLAMA</t>
  </si>
  <si>
    <t>TOLEDO</t>
  </si>
  <si>
    <t>SALDAÑA</t>
  </si>
  <si>
    <t>VERSALLES</t>
  </si>
  <si>
    <t>DABEIBA</t>
  </si>
  <si>
    <t>SIMITÍ</t>
  </si>
  <si>
    <t>GUACAMAYAS</t>
  </si>
  <si>
    <t>TIMBIQUÍ</t>
  </si>
  <si>
    <t>GUACHETÁ</t>
  </si>
  <si>
    <t>MOSQUERA</t>
  </si>
  <si>
    <t>VILLA CARO</t>
  </si>
  <si>
    <t>GUAPOTÁ</t>
  </si>
  <si>
    <t>SAN ANTONIO</t>
  </si>
  <si>
    <t>VIJES</t>
  </si>
  <si>
    <t>DONMATÍAS</t>
  </si>
  <si>
    <t>SOPLAVIENTO</t>
  </si>
  <si>
    <t>GUATEQUE</t>
  </si>
  <si>
    <t>TORIBÍO</t>
  </si>
  <si>
    <t>GUADUAS</t>
  </si>
  <si>
    <t>VILLA DEL ROSARIO</t>
  </si>
  <si>
    <t>GUAVATÁ</t>
  </si>
  <si>
    <t>SAN LUIS</t>
  </si>
  <si>
    <t>YOTOCO</t>
  </si>
  <si>
    <t>EBÉJICO</t>
  </si>
  <si>
    <t>TALAIGUA NUEVO</t>
  </si>
  <si>
    <t>GUAYATÁ</t>
  </si>
  <si>
    <t>TOTORÓ</t>
  </si>
  <si>
    <t>GUASCA</t>
  </si>
  <si>
    <t>OLAYA HERRERA</t>
  </si>
  <si>
    <t>GÜEPSA</t>
  </si>
  <si>
    <t>SAN SEBASTIÁN DE MARIQUITA</t>
  </si>
  <si>
    <t>YUMBO</t>
  </si>
  <si>
    <t>EL BAGRE</t>
  </si>
  <si>
    <t>TIQUISIO</t>
  </si>
  <si>
    <t>GÜICÁN DE LA SIERRA</t>
  </si>
  <si>
    <t>VILLA RICA</t>
  </si>
  <si>
    <t>GUATAQUÍ</t>
  </si>
  <si>
    <t>OSPINA</t>
  </si>
  <si>
    <t>HATO</t>
  </si>
  <si>
    <t>SANTA ISABEL</t>
  </si>
  <si>
    <t>ZARZAL</t>
  </si>
  <si>
    <t>EL CARMEN DE VIBORAL</t>
  </si>
  <si>
    <t>IZA</t>
  </si>
  <si>
    <t>GUATAVITA</t>
  </si>
  <si>
    <t>PASTO</t>
  </si>
  <si>
    <t>JESÚS MARÍA</t>
  </si>
  <si>
    <t>Unidad Capacidad</t>
  </si>
  <si>
    <t>EL SANTUARIO</t>
  </si>
  <si>
    <t>TURBANÁ</t>
  </si>
  <si>
    <t>JENESANO</t>
  </si>
  <si>
    <t>GUAYABAL DE SÍQUIMA</t>
  </si>
  <si>
    <t>POLICARPA</t>
  </si>
  <si>
    <t>JORDÁN</t>
  </si>
  <si>
    <t>VALLE DE SAN JUAN</t>
  </si>
  <si>
    <t>ENTRERRÍOS</t>
  </si>
  <si>
    <t>JERICÓ</t>
  </si>
  <si>
    <t>GUAYABETAL</t>
  </si>
  <si>
    <t>POTOSÍ</t>
  </si>
  <si>
    <t>LA BELLEZA</t>
  </si>
  <si>
    <t>VENADILLO</t>
  </si>
  <si>
    <t>GbE (Gbps)</t>
  </si>
  <si>
    <t>ENVIGADO</t>
  </si>
  <si>
    <t>ZAMBRANO</t>
  </si>
  <si>
    <t>LA CAPILLA</t>
  </si>
  <si>
    <t>GUTIÉRREZ</t>
  </si>
  <si>
    <t>VILLAHERMOSA</t>
  </si>
  <si>
    <t>FREDONIA</t>
  </si>
  <si>
    <t>LA UVITA</t>
  </si>
  <si>
    <t>JERUSALÉN</t>
  </si>
  <si>
    <t>PUERRES</t>
  </si>
  <si>
    <t>LANDÁZURI</t>
  </si>
  <si>
    <t>VILLARRICA</t>
  </si>
  <si>
    <t>FRONTINO</t>
  </si>
  <si>
    <t>JUNÍN</t>
  </si>
  <si>
    <t>PUPIALES</t>
  </si>
  <si>
    <t>LEBRIJA</t>
  </si>
  <si>
    <t>GIRALDO</t>
  </si>
  <si>
    <t>LABRANZAGRANDE</t>
  </si>
  <si>
    <t>LA CALERA</t>
  </si>
  <si>
    <t>RICAURTE</t>
  </si>
  <si>
    <t>LOS SANTOS</t>
  </si>
  <si>
    <t>GIRARDOTA</t>
  </si>
  <si>
    <t>MACANAL</t>
  </si>
  <si>
    <t>LA MESA</t>
  </si>
  <si>
    <t>ROBERTO PAYÁN</t>
  </si>
  <si>
    <t>MACARAVITA</t>
  </si>
  <si>
    <t>GÓMEZ PLATA</t>
  </si>
  <si>
    <t>MARIPÍ</t>
  </si>
  <si>
    <t>LA PALMA</t>
  </si>
  <si>
    <t>SAMANIEGO</t>
  </si>
  <si>
    <t>MÁLAGA</t>
  </si>
  <si>
    <t>LA PEÑA</t>
  </si>
  <si>
    <t>SAN ANDRÉS DE TUMACO</t>
  </si>
  <si>
    <t>MATANZA</t>
  </si>
  <si>
    <t>MONGUA</t>
  </si>
  <si>
    <t>SAN BERNARDO</t>
  </si>
  <si>
    <t>MOGOTES</t>
  </si>
  <si>
    <t>GUARNE</t>
  </si>
  <si>
    <t>MONGUÍ</t>
  </si>
  <si>
    <t>LENGUAZAQUE</t>
  </si>
  <si>
    <t>SAN LORENZO</t>
  </si>
  <si>
    <t>MOLAGAVITA</t>
  </si>
  <si>
    <t>GUATAPÉ</t>
  </si>
  <si>
    <t>MONIQUIRÁ</t>
  </si>
  <si>
    <t>MACHETÁ</t>
  </si>
  <si>
    <t>OCAMONTE</t>
  </si>
  <si>
    <t>HELICONIA</t>
  </si>
  <si>
    <t>MOTAVITA</t>
  </si>
  <si>
    <t>MADRID</t>
  </si>
  <si>
    <t>SAN PEDRO DE CARTAGO</t>
  </si>
  <si>
    <t>OIBA</t>
  </si>
  <si>
    <t>HISPANIA</t>
  </si>
  <si>
    <t>MUZO</t>
  </si>
  <si>
    <t>MANTA</t>
  </si>
  <si>
    <t>SANDONÁ</t>
  </si>
  <si>
    <t>ONZAGA</t>
  </si>
  <si>
    <t>ITAGÜÍ</t>
  </si>
  <si>
    <t>NOBSA</t>
  </si>
  <si>
    <t>MEDINA</t>
  </si>
  <si>
    <t>SANTA BÁRBARA</t>
  </si>
  <si>
    <t>PALMAR</t>
  </si>
  <si>
    <t>ITUANGO</t>
  </si>
  <si>
    <t>NUEVO COLÓN</t>
  </si>
  <si>
    <t>SANTACRUZ</t>
  </si>
  <si>
    <t>PALMAS DEL SOCORRO</t>
  </si>
  <si>
    <t>JARDÍN</t>
  </si>
  <si>
    <t>OICATÁ</t>
  </si>
  <si>
    <t>SAPUYES</t>
  </si>
  <si>
    <t>PÁRAMO</t>
  </si>
  <si>
    <t>OTANCHE</t>
  </si>
  <si>
    <t>NEMOCÓN</t>
  </si>
  <si>
    <t>TAMINANGO</t>
  </si>
  <si>
    <t>PIEDECUESTA</t>
  </si>
  <si>
    <t>LA CEJA</t>
  </si>
  <si>
    <t>PACHAVITA</t>
  </si>
  <si>
    <t>NILO</t>
  </si>
  <si>
    <t>TANGUA</t>
  </si>
  <si>
    <t>PINCHOTE</t>
  </si>
  <si>
    <t>LA ESTRELLA</t>
  </si>
  <si>
    <t>NIMAIMA</t>
  </si>
  <si>
    <t>TÚQUERRES</t>
  </si>
  <si>
    <t>PUENTE NACIONAL</t>
  </si>
  <si>
    <t>LA PINTADA</t>
  </si>
  <si>
    <t>PAIPA</t>
  </si>
  <si>
    <t>NOCAIMA</t>
  </si>
  <si>
    <t>YACUANQUER</t>
  </si>
  <si>
    <t>PUERTO PARRA</t>
  </si>
  <si>
    <t>PAJARITO</t>
  </si>
  <si>
    <t>PACHO</t>
  </si>
  <si>
    <t>PUERTO WILCHES</t>
  </si>
  <si>
    <t>LIBORINA</t>
  </si>
  <si>
    <t>PANQUEBA</t>
  </si>
  <si>
    <t>PAIME</t>
  </si>
  <si>
    <t>RIONEGRO</t>
  </si>
  <si>
    <t>MACEO</t>
  </si>
  <si>
    <t>PAUNA</t>
  </si>
  <si>
    <t>PANDI</t>
  </si>
  <si>
    <t>SABANA DE TORRES</t>
  </si>
  <si>
    <t>MARINILLA</t>
  </si>
  <si>
    <t>PAYA</t>
  </si>
  <si>
    <t>PARATEBUENO</t>
  </si>
  <si>
    <t>MEDELLÍN</t>
  </si>
  <si>
    <t>PAZ DE RÍO</t>
  </si>
  <si>
    <t>PASCA</t>
  </si>
  <si>
    <t>SAN BENITO</t>
  </si>
  <si>
    <t>MONTEBELLO</t>
  </si>
  <si>
    <t>PESCA</t>
  </si>
  <si>
    <t>PUERTO SALGAR</t>
  </si>
  <si>
    <t>SAN GIL</t>
  </si>
  <si>
    <t>MURINDÓ</t>
  </si>
  <si>
    <t>PISBA</t>
  </si>
  <si>
    <t>PULÍ</t>
  </si>
  <si>
    <t>SAN JOAQUÍN</t>
  </si>
  <si>
    <t>MUTATÁ</t>
  </si>
  <si>
    <t>PUERTO BOYACÁ</t>
  </si>
  <si>
    <t>QUEBRADANEGRA</t>
  </si>
  <si>
    <t>SAN JOSÉ DE MIRANDA</t>
  </si>
  <si>
    <t>QUÍPAMA</t>
  </si>
  <si>
    <t>QUETAME</t>
  </si>
  <si>
    <t>NECHÍ</t>
  </si>
  <si>
    <t>RAMIRIQUÍ</t>
  </si>
  <si>
    <t>QUIPILE</t>
  </si>
  <si>
    <t>SAN VICENTE DE CHUCURÍ</t>
  </si>
  <si>
    <t>NECOCLÍ</t>
  </si>
  <si>
    <t>RÁQUIRA</t>
  </si>
  <si>
    <t>OLAYA</t>
  </si>
  <si>
    <t>RONDÓN</t>
  </si>
  <si>
    <t>SAN ANTONIO DEL TEQUENDAMA</t>
  </si>
  <si>
    <t>SANTA HELENA DEL OPÓN</t>
  </si>
  <si>
    <t>PEÑOL</t>
  </si>
  <si>
    <t>SABOYÁ</t>
  </si>
  <si>
    <t>SIMACOTA</t>
  </si>
  <si>
    <t>PEQUE</t>
  </si>
  <si>
    <t>SÁCHICA</t>
  </si>
  <si>
    <t>SOCORRO</t>
  </si>
  <si>
    <t>PUEBLORRICO</t>
  </si>
  <si>
    <t>SAMACÁ</t>
  </si>
  <si>
    <t>SUAITA</t>
  </si>
  <si>
    <t>DIAS120</t>
  </si>
  <si>
    <t>PUERTO BERRÍO</t>
  </si>
  <si>
    <t>SAN EDUARDO</t>
  </si>
  <si>
    <t>SAN JUAN DE RIOSECO</t>
  </si>
  <si>
    <t>PUERTO NARE</t>
  </si>
  <si>
    <t>SAN JOSÉ DE PARE</t>
  </si>
  <si>
    <t>SASAIMA</t>
  </si>
  <si>
    <t>SURATÁ</t>
  </si>
  <si>
    <t>PUERTO TRIUNFO</t>
  </si>
  <si>
    <t>SAN LUIS DE GACENO</t>
  </si>
  <si>
    <t>SESQUILÉ</t>
  </si>
  <si>
    <t>TONA</t>
  </si>
  <si>
    <t>REMEDIOS</t>
  </si>
  <si>
    <t>SAN MATEO</t>
  </si>
  <si>
    <t>SIBATÉ</t>
  </si>
  <si>
    <t>VALLE DE SAN JOSÉ</t>
  </si>
  <si>
    <t>RETIRO</t>
  </si>
  <si>
    <t>SAN MIGUEL DE SEMA</t>
  </si>
  <si>
    <t>SILVANIA</t>
  </si>
  <si>
    <t>VÉLEZ</t>
  </si>
  <si>
    <t>SAN PABLO DE BORBUR</t>
  </si>
  <si>
    <t>SIMIJACA</t>
  </si>
  <si>
    <t>VETAS</t>
  </si>
  <si>
    <t>SOACHA</t>
  </si>
  <si>
    <t>SABANETA</t>
  </si>
  <si>
    <t>SANTA ROSA DE VITERBO</t>
  </si>
  <si>
    <t>SOPÓ</t>
  </si>
  <si>
    <t>ZAPATOCA</t>
  </si>
  <si>
    <t>SALGAR</t>
  </si>
  <si>
    <t>SANTA SOFÍA</t>
  </si>
  <si>
    <t>SUBACHOQUE</t>
  </si>
  <si>
    <t>SAN ANDRÉS DE CUERQUÍA</t>
  </si>
  <si>
    <t>SANTANA</t>
  </si>
  <si>
    <t>SUESCA</t>
  </si>
  <si>
    <t>SATIVANORTE</t>
  </si>
  <si>
    <t>SUPATÁ</t>
  </si>
  <si>
    <t>SATIVASUR</t>
  </si>
  <si>
    <t>SUSA</t>
  </si>
  <si>
    <t>SAN JERÓNIMO</t>
  </si>
  <si>
    <t>SIACHOQUE</t>
  </si>
  <si>
    <t>SUTATAUSA</t>
  </si>
  <si>
    <t>SAN JOSÉ DE LA MONTAÑA</t>
  </si>
  <si>
    <t>SOATÁ</t>
  </si>
  <si>
    <t>TABIO</t>
  </si>
  <si>
    <t>SAN JUAN DE URABÁ</t>
  </si>
  <si>
    <t>SOCHA</t>
  </si>
  <si>
    <t>TAUSA</t>
  </si>
  <si>
    <t>SOCOTÁ</t>
  </si>
  <si>
    <t>TENA</t>
  </si>
  <si>
    <t>SAN PEDRO DE LOS MILAGROS</t>
  </si>
  <si>
    <t>SOGAMOSO</t>
  </si>
  <si>
    <t>TENJO</t>
  </si>
  <si>
    <t>SAN PEDRO DE URABÁ</t>
  </si>
  <si>
    <t>SOMONDOCO</t>
  </si>
  <si>
    <t>TIBACUY</t>
  </si>
  <si>
    <t>SAN RAFAEL</t>
  </si>
  <si>
    <t>SORA</t>
  </si>
  <si>
    <t>TIBIRITA</t>
  </si>
  <si>
    <t>SAN ROQUE</t>
  </si>
  <si>
    <t>SORACÁ</t>
  </si>
  <si>
    <t>TOCAIMA</t>
  </si>
  <si>
    <t>SAN VICENTE FERRER</t>
  </si>
  <si>
    <t>SOTAQUIRÁ</t>
  </si>
  <si>
    <t>TOCANCIPÁ</t>
  </si>
  <si>
    <t>SUSACÓN</t>
  </si>
  <si>
    <t>TOPAIPÍ</t>
  </si>
  <si>
    <t>SANTA FÉ DE ANTIOQUIA</t>
  </si>
  <si>
    <t>SUTAMARCHÁN</t>
  </si>
  <si>
    <t>UBALÁ</t>
  </si>
  <si>
    <t>SANTA ROSA DE OSOS</t>
  </si>
  <si>
    <t>SUTATENZA</t>
  </si>
  <si>
    <t>UBAQUE</t>
  </si>
  <si>
    <t>SANTO DOMINGO</t>
  </si>
  <si>
    <t>TASCO</t>
  </si>
  <si>
    <t>UNE</t>
  </si>
  <si>
    <t>SEGOVIA</t>
  </si>
  <si>
    <t>TENZA</t>
  </si>
  <si>
    <t>ÚTICA</t>
  </si>
  <si>
    <t>SONSÓN</t>
  </si>
  <si>
    <t>TIBANÁ</t>
  </si>
  <si>
    <t>VENECIA</t>
  </si>
  <si>
    <t>SOPETRÁN</t>
  </si>
  <si>
    <t>TIBASOSA</t>
  </si>
  <si>
    <t>VERGARA</t>
  </si>
  <si>
    <t>TÁMESIS</t>
  </si>
  <si>
    <t>TINJACÁ</t>
  </si>
  <si>
    <t>VIANÍ</t>
  </si>
  <si>
    <t>TARAZÁ</t>
  </si>
  <si>
    <t>TIPACOQUE</t>
  </si>
  <si>
    <t>VILLA DE SAN DIEGO DE UBATÉ</t>
  </si>
  <si>
    <t>TARSO</t>
  </si>
  <si>
    <t>TOCA</t>
  </si>
  <si>
    <t>VILLAGÓMEZ</t>
  </si>
  <si>
    <t>TITIRIBÍ</t>
  </si>
  <si>
    <t>TOGÜÍ</t>
  </si>
  <si>
    <t>VILLAPINZÓN</t>
  </si>
  <si>
    <t>TÓPAGA</t>
  </si>
  <si>
    <t>VILLETA</t>
  </si>
  <si>
    <t>TURBO</t>
  </si>
  <si>
    <t>TOTA</t>
  </si>
  <si>
    <t>VIOTÁ</t>
  </si>
  <si>
    <t>URAMITA</t>
  </si>
  <si>
    <t>TUNJA</t>
  </si>
  <si>
    <t>YACOPÍ</t>
  </si>
  <si>
    <t>URRAO</t>
  </si>
  <si>
    <t>TUNUNGUÁ</t>
  </si>
  <si>
    <t>ZIPACÓN</t>
  </si>
  <si>
    <t>VALDIVIA</t>
  </si>
  <si>
    <t>TURMEQUÉ</t>
  </si>
  <si>
    <t>ZIPAQUIRÁ</t>
  </si>
  <si>
    <t>TUTA</t>
  </si>
  <si>
    <t>VEGACHÍ</t>
  </si>
  <si>
    <t>TUTAZÁ</t>
  </si>
  <si>
    <t>ÚMBITA</t>
  </si>
  <si>
    <t>VIGÍA DEL FUERTE</t>
  </si>
  <si>
    <t>VENTAQUEMADA</t>
  </si>
  <si>
    <t>YALÍ</t>
  </si>
  <si>
    <t>VILLA DE LEYVA</t>
  </si>
  <si>
    <t>YARUMAL</t>
  </si>
  <si>
    <t>VIRACACHÁ</t>
  </si>
  <si>
    <t>YOLOMBÓ</t>
  </si>
  <si>
    <t>ZETAQUIRA</t>
  </si>
  <si>
    <t>YONDÓ</t>
  </si>
  <si>
    <t>ZARAGOZA</t>
  </si>
  <si>
    <t>PUERTO ALEGRIA</t>
  </si>
  <si>
    <t>ABRIAQUI</t>
  </si>
  <si>
    <t>ALEJANDRIA</t>
  </si>
  <si>
    <t>AMAGA</t>
  </si>
  <si>
    <t>ANGELOPOLIS</t>
  </si>
  <si>
    <t>ANORI</t>
  </si>
  <si>
    <t>ANZA</t>
  </si>
  <si>
    <t>APARTADO</t>
  </si>
  <si>
    <t>BURITICA</t>
  </si>
  <si>
    <t>CACERES</t>
  </si>
  <si>
    <t>CARACOLI</t>
  </si>
  <si>
    <t>CHIGORODO</t>
  </si>
  <si>
    <t>CIUDAD BOLIVAR</t>
  </si>
  <si>
    <t>COCORNA</t>
  </si>
  <si>
    <t>CONCEPCION</t>
  </si>
  <si>
    <t>DONMATIAS</t>
  </si>
  <si>
    <t>EBEJICO</t>
  </si>
  <si>
    <t>ENTRERRIOS</t>
  </si>
  <si>
    <t>GOMEZ PLATA</t>
  </si>
  <si>
    <t>GUATAPE</t>
  </si>
  <si>
    <t>ITAGÜI</t>
  </si>
  <si>
    <t>JARDIN</t>
  </si>
  <si>
    <t>JERICO</t>
  </si>
  <si>
    <t>LA UNION</t>
  </si>
  <si>
    <t>MEDELLIN</t>
  </si>
  <si>
    <t>MURINDO</t>
  </si>
  <si>
    <t>MUTATA</t>
  </si>
  <si>
    <t>NECHI</t>
  </si>
  <si>
    <t>NECOCLI</t>
  </si>
  <si>
    <t>PUERTO BERRIO</t>
  </si>
  <si>
    <t>SAN ANDRES DE CUERQUIA</t>
  </si>
  <si>
    <t>SAN JERONIMO</t>
  </si>
  <si>
    <t>SAN JOSE DE LA MONTAÑA</t>
  </si>
  <si>
    <t>SAN JUAN DE URABA</t>
  </si>
  <si>
    <t>SAN PEDRO DE URABA</t>
  </si>
  <si>
    <t>SANTA BARBARA</t>
  </si>
  <si>
    <t>SANTA FE DE ANTIOQUIA</t>
  </si>
  <si>
    <t>SONSON</t>
  </si>
  <si>
    <t>SOPETRAN</t>
  </si>
  <si>
    <t>TAMESIS</t>
  </si>
  <si>
    <t>TARAZA</t>
  </si>
  <si>
    <t>TITIRIBI</t>
  </si>
  <si>
    <t>VALPARAISO</t>
  </si>
  <si>
    <t>VEGACHI</t>
  </si>
  <si>
    <t>VIGIA DEL FUERTE</t>
  </si>
  <si>
    <t>YALI</t>
  </si>
  <si>
    <t>YOLOMBO</t>
  </si>
  <si>
    <t>YONDO</t>
  </si>
  <si>
    <t>PUERTO RONDON</t>
  </si>
  <si>
    <t>MANATI</t>
  </si>
  <si>
    <t>PIOJO</t>
  </si>
  <si>
    <t>REPELON</t>
  </si>
  <si>
    <t>SANTA LUCIA</t>
  </si>
  <si>
    <t>SANTO TOMAS</t>
  </si>
  <si>
    <t>TUBARA</t>
  </si>
  <si>
    <t>USIACURI</t>
  </si>
  <si>
    <t>ACHI</t>
  </si>
  <si>
    <t>EL CARMEN DE BOLIVAR</t>
  </si>
  <si>
    <t>EL PEÑON</t>
  </si>
  <si>
    <t>MAGANGUE</t>
  </si>
  <si>
    <t>MARIA LA BAJA</t>
  </si>
  <si>
    <t>NOROSI</t>
  </si>
  <si>
    <t>RIO VIEJO</t>
  </si>
  <si>
    <t>SAN CRISTOBAL</t>
  </si>
  <si>
    <t>TURBANA</t>
  </si>
  <si>
    <t>BELEN</t>
  </si>
  <si>
    <t>BETEITIVA</t>
  </si>
  <si>
    <t>BUSBANZA</t>
  </si>
  <si>
    <t>CHIQUIZA</t>
  </si>
  <si>
    <t>CHIVATA</t>
  </si>
  <si>
    <t>CIENEGA</t>
  </si>
  <si>
    <t>COMBITA</t>
  </si>
  <si>
    <t>COVARACHIA</t>
  </si>
  <si>
    <t>CUBARA</t>
  </si>
  <si>
    <t>CUITIVA</t>
  </si>
  <si>
    <t>GACHANTIVA</t>
  </si>
  <si>
    <t>GAMEZA</t>
  </si>
  <si>
    <t>GUAYATA</t>
  </si>
  <si>
    <t>GÜICAN DE LA SIERRA</t>
  </si>
  <si>
    <t>MARIPI</t>
  </si>
  <si>
    <t>MONGUI</t>
  </si>
  <si>
    <t>MONIQUIRA</t>
  </si>
  <si>
    <t>NUEVO COLON</t>
  </si>
  <si>
    <t>OICATA</t>
  </si>
  <si>
    <t>PAEZ</t>
  </si>
  <si>
    <t>PAZ DE RIO</t>
  </si>
  <si>
    <t>PUERTO BOYACA</t>
  </si>
  <si>
    <t>QUIPAMA</t>
  </si>
  <si>
    <t>RAMIRIQUI</t>
  </si>
  <si>
    <t>RAQUIRA</t>
  </si>
  <si>
    <t>RONDON</t>
  </si>
  <si>
    <t>SABOYA</t>
  </si>
  <si>
    <t>SACHICA</t>
  </si>
  <si>
    <t>SAMACA</t>
  </si>
  <si>
    <t>SAN JOSE DE PARE</t>
  </si>
  <si>
    <t>SANTA MARIA</t>
  </si>
  <si>
    <t>SANTA SOFIA</t>
  </si>
  <si>
    <t>SOATA</t>
  </si>
  <si>
    <t>SOCOTA</t>
  </si>
  <si>
    <t>SORACA</t>
  </si>
  <si>
    <t>SOTAQUIRA</t>
  </si>
  <si>
    <t>SUSACON</t>
  </si>
  <si>
    <t>SUTAMARCHAN</t>
  </si>
  <si>
    <t>TIBANA</t>
  </si>
  <si>
    <t>TINJACA</t>
  </si>
  <si>
    <t>TOGÜI</t>
  </si>
  <si>
    <t>TOPAGA</t>
  </si>
  <si>
    <t>TUNUNGUA</t>
  </si>
  <si>
    <t>TURMEQUE</t>
  </si>
  <si>
    <t>TUTAZA</t>
  </si>
  <si>
    <t>UMBITA</t>
  </si>
  <si>
    <t>VIRACACHA</t>
  </si>
  <si>
    <t>BELALCAZAR</t>
  </si>
  <si>
    <t>CHINCHINA</t>
  </si>
  <si>
    <t>PACORA</t>
  </si>
  <si>
    <t>SAMANA</t>
  </si>
  <si>
    <t>SAN JOSE</t>
  </si>
  <si>
    <t>SUPIA</t>
  </si>
  <si>
    <t>VILLAMARIA</t>
  </si>
  <si>
    <t>BELEN DE LOS ANDAQUIES</t>
  </si>
  <si>
    <t>CARTAGENA DEL CHAIRA</t>
  </si>
  <si>
    <t>EL PAUJIL</t>
  </si>
  <si>
    <t>MILAN</t>
  </si>
  <si>
    <t>SAN JOSE DEL FRAGUA</t>
  </si>
  <si>
    <t>SAN VICENTE DEL CAGUAN</t>
  </si>
  <si>
    <t>CHAMEZA</t>
  </si>
  <si>
    <t>MANI</t>
  </si>
  <si>
    <t>NUNCHIA</t>
  </si>
  <si>
    <t>OROCUE</t>
  </si>
  <si>
    <t>TAMARA</t>
  </si>
  <si>
    <t>CAJIBIO</t>
  </si>
  <si>
    <t>COCONUCO</t>
  </si>
  <si>
    <t>GUACHENE</t>
  </si>
  <si>
    <t>INZA</t>
  </si>
  <si>
    <t>JAMBALO</t>
  </si>
  <si>
    <t>LOPEZ</t>
  </si>
  <si>
    <t>PATIA</t>
  </si>
  <si>
    <t>PIENDAMO - TUNIA</t>
  </si>
  <si>
    <t>POPAYAN</t>
  </si>
  <si>
    <t>PURACE</t>
  </si>
  <si>
    <t>SAN SEBASTIAN</t>
  </si>
  <si>
    <t>SOTARA PAISPAMBA</t>
  </si>
  <si>
    <t>SUAREZ</t>
  </si>
  <si>
    <t>TIMBIO</t>
  </si>
  <si>
    <t>TIMBIQUI</t>
  </si>
  <si>
    <t>TORIBIO</t>
  </si>
  <si>
    <t>TOTORO</t>
  </si>
  <si>
    <t>AGUSTIN CODAZZI</t>
  </si>
  <si>
    <t>CHIRIGUANA</t>
  </si>
  <si>
    <t>CURUMANI</t>
  </si>
  <si>
    <t>GONZALEZ</t>
  </si>
  <si>
    <t>MANAURE BALCON DEL CESAR</t>
  </si>
  <si>
    <t>RIO DE ORO</t>
  </si>
  <si>
    <t>SAN MARTIN</t>
  </si>
  <si>
    <t>ACANDI</t>
  </si>
  <si>
    <t>ALTO BAUDO</t>
  </si>
  <si>
    <t>BAGADO</t>
  </si>
  <si>
    <t>BAHIA SOLANO</t>
  </si>
  <si>
    <t>BAJO BAUDO</t>
  </si>
  <si>
    <t>BOJAYA</t>
  </si>
  <si>
    <t>CARMEN DEL DARIEN</t>
  </si>
  <si>
    <t>CERTEGUI</t>
  </si>
  <si>
    <t>EL CANTON DEL SAN PABLO</t>
  </si>
  <si>
    <t>JURADO</t>
  </si>
  <si>
    <t>LLORO</t>
  </si>
  <si>
    <t>MEDIO BAUDO</t>
  </si>
  <si>
    <t>NOVITA</t>
  </si>
  <si>
    <t>NUQUI</t>
  </si>
  <si>
    <t>QUIBDO</t>
  </si>
  <si>
    <t>RIO IRO</t>
  </si>
  <si>
    <t>RIO QUITO</t>
  </si>
  <si>
    <t>SAN JOSE DEL PALMAR</t>
  </si>
  <si>
    <t>SIPI</t>
  </si>
  <si>
    <t>TADO</t>
  </si>
  <si>
    <t>UNGUIA</t>
  </si>
  <si>
    <t>UNION PANAMERICANA</t>
  </si>
  <si>
    <t>CERETE</t>
  </si>
  <si>
    <t>CHINU</t>
  </si>
  <si>
    <t>CIENAGA DE ORO</t>
  </si>
  <si>
    <t>LOS CORDOBAS</t>
  </si>
  <si>
    <t>MONTELIBANO</t>
  </si>
  <si>
    <t>MONTERIA</t>
  </si>
  <si>
    <t>PURISIMA DE LA CONCEPCION</t>
  </si>
  <si>
    <t>SAHAGUN</t>
  </si>
  <si>
    <t>SAN ANDRES DE SOTAVENTO</t>
  </si>
  <si>
    <t>SAN JOSE DE URE</t>
  </si>
  <si>
    <t>TUCHIN</t>
  </si>
  <si>
    <t>ALBAN</t>
  </si>
  <si>
    <t>ARBELAEZ</t>
  </si>
  <si>
    <t>BELTRAN</t>
  </si>
  <si>
    <t>BOJACA</t>
  </si>
  <si>
    <t>CAJICA</t>
  </si>
  <si>
    <t>CAPARRAPI</t>
  </si>
  <si>
    <t>CAQUEZA</t>
  </si>
  <si>
    <t>CHAGUANI</t>
  </si>
  <si>
    <t>CHIA</t>
  </si>
  <si>
    <t>CHOACHI</t>
  </si>
  <si>
    <t>CHOCONTA</t>
  </si>
  <si>
    <t>CUCUNUBA</t>
  </si>
  <si>
    <t>FACATATIVA</t>
  </si>
  <si>
    <t>FOMEQUE</t>
  </si>
  <si>
    <t>FUQUENE</t>
  </si>
  <si>
    <t>FUSAGASUGA</t>
  </si>
  <si>
    <t>GACHALA</t>
  </si>
  <si>
    <t>GACHANCIPA</t>
  </si>
  <si>
    <t>GACHETA</t>
  </si>
  <si>
    <t>GUACHETA</t>
  </si>
  <si>
    <t>GUATAQUI</t>
  </si>
  <si>
    <t>GUAYABAL DE SIQUIMA</t>
  </si>
  <si>
    <t>GUTIERREZ</t>
  </si>
  <si>
    <t>JERUSALEN</t>
  </si>
  <si>
    <t>JUNIN</t>
  </si>
  <si>
    <t>MACHETA</t>
  </si>
  <si>
    <t>NEMOCON</t>
  </si>
  <si>
    <t>PULI</t>
  </si>
  <si>
    <t>SESQUILE</t>
  </si>
  <si>
    <t>SIBATE</t>
  </si>
  <si>
    <t>SOPO</t>
  </si>
  <si>
    <t>SUPATA</t>
  </si>
  <si>
    <t>TOCANCIPA</t>
  </si>
  <si>
    <t>TOPAIPI</t>
  </si>
  <si>
    <t>UBALA</t>
  </si>
  <si>
    <t>UTICA</t>
  </si>
  <si>
    <t>VIANI</t>
  </si>
  <si>
    <t>VILLA DE SAN DIEGO DE UBATE</t>
  </si>
  <si>
    <t>VILLAGOMEZ</t>
  </si>
  <si>
    <t>VILLAPINZON</t>
  </si>
  <si>
    <t>VIOTA</t>
  </si>
  <si>
    <t>YACOPI</t>
  </si>
  <si>
    <t>ZIPACON</t>
  </si>
  <si>
    <t>ZIPAQUIRA</t>
  </si>
  <si>
    <t>BARRANCO MINAS</t>
  </si>
  <si>
    <t>INIRIDA</t>
  </si>
  <si>
    <t>MAPIRIPANA</t>
  </si>
  <si>
    <t>DISTRACCION</t>
  </si>
  <si>
    <t>SAN JOSE DEL GUAVIARE</t>
  </si>
  <si>
    <t>ELIAS</t>
  </si>
  <si>
    <t>GARZON</t>
  </si>
  <si>
    <t>IQUIRA</t>
  </si>
  <si>
    <t>NATAGA</t>
  </si>
  <si>
    <t>SAN AGUSTIN</t>
  </si>
  <si>
    <t>TIMANA</t>
  </si>
  <si>
    <t>YAGUARA</t>
  </si>
  <si>
    <t>ARIGUANI</t>
  </si>
  <si>
    <t>CIENAGA</t>
  </si>
  <si>
    <t>EL PIÑON</t>
  </si>
  <si>
    <t>EL RETEN</t>
  </si>
  <si>
    <t>FUNDACION</t>
  </si>
  <si>
    <t>SABANAS DE SAN ANGEL</t>
  </si>
  <si>
    <t>SAN SEBASTIAN DE BUENAVISTA</t>
  </si>
  <si>
    <t>SAN ZENON</t>
  </si>
  <si>
    <t>SANTA BARBARA DE PINTO</t>
  </si>
  <si>
    <t>ZAPAYAN</t>
  </si>
  <si>
    <t>ACACIAS</t>
  </si>
  <si>
    <t>BARRANCA DE UPIA</t>
  </si>
  <si>
    <t>LEJANIAS</t>
  </si>
  <si>
    <t>MAPIRIPAN</t>
  </si>
  <si>
    <t>PUERTO GAITAN</t>
  </si>
  <si>
    <t>PUERTO LOPEZ</t>
  </si>
  <si>
    <t>BERRUECOS</t>
  </si>
  <si>
    <t>BOCAS DE SATINGA</t>
  </si>
  <si>
    <t>CHACHAGÜI</t>
  </si>
  <si>
    <t>COLON</t>
  </si>
  <si>
    <t>CONSACA</t>
  </si>
  <si>
    <t>CUASPUD</t>
  </si>
  <si>
    <t>EL TABLON DE GOMEZ</t>
  </si>
  <si>
    <t>GUALMATAN</t>
  </si>
  <si>
    <t>IMUES</t>
  </si>
  <si>
    <t>MAGÜI</t>
  </si>
  <si>
    <t>PIEDRANCHA</t>
  </si>
  <si>
    <t>POTOSI</t>
  </si>
  <si>
    <t>ROBERTO PAYAN</t>
  </si>
  <si>
    <t>SALAHONDA</t>
  </si>
  <si>
    <t>SAN ANDRES DE TUMACO</t>
  </si>
  <si>
    <t>SANDONA</t>
  </si>
  <si>
    <t>TUQUERRES</t>
  </si>
  <si>
    <t>ABREGO</t>
  </si>
  <si>
    <t>CACHIRA</t>
  </si>
  <si>
    <t>CACOTA</t>
  </si>
  <si>
    <t>CHINACOTA</t>
  </si>
  <si>
    <t>CHITAGA</t>
  </si>
  <si>
    <t>CONVENCION</t>
  </si>
  <si>
    <t>HACARI</t>
  </si>
  <si>
    <t>HERRAN</t>
  </si>
  <si>
    <t>SALAZAR DE LAS PALMAS</t>
  </si>
  <si>
    <t>SAN JOSE DE CUCUTA</t>
  </si>
  <si>
    <t>TIBU</t>
  </si>
  <si>
    <t>PUERTO ASIS</t>
  </si>
  <si>
    <t>PUERTO GUZMAN</t>
  </si>
  <si>
    <t>PUERTO LEGUIZAMO</t>
  </si>
  <si>
    <t>VILLAGARZON</t>
  </si>
  <si>
    <t>CALARCA</t>
  </si>
  <si>
    <t>GENOVA</t>
  </si>
  <si>
    <t>APIA</t>
  </si>
  <si>
    <t>BELEN DE UMBRIA</t>
  </si>
  <si>
    <t>GUATICA</t>
  </si>
  <si>
    <t>MISTRATO</t>
  </si>
  <si>
    <t>QUINCHIA</t>
  </si>
  <si>
    <t>SAN ANDRES</t>
  </si>
  <si>
    <t>CARCASI</t>
  </si>
  <si>
    <t>CEPITA</t>
  </si>
  <si>
    <t>CHARALA</t>
  </si>
  <si>
    <t>CHIPATA</t>
  </si>
  <si>
    <t>CONTRATACION</t>
  </si>
  <si>
    <t>CURITI</t>
  </si>
  <si>
    <t>EL CARMEN DE CHUCURI</t>
  </si>
  <si>
    <t>EL PLAYON</t>
  </si>
  <si>
    <t>FLORIAN</t>
  </si>
  <si>
    <t>GALAN</t>
  </si>
  <si>
    <t>GAMBITA</t>
  </si>
  <si>
    <t>GIRON</t>
  </si>
  <si>
    <t>GUAPOTA</t>
  </si>
  <si>
    <t>GUAVATA</t>
  </si>
  <si>
    <t>JESUS MARIA</t>
  </si>
  <si>
    <t>JORDAN</t>
  </si>
  <si>
    <t>LANDAZURI</t>
  </si>
  <si>
    <t>MALAGA</t>
  </si>
  <si>
    <t>PARAMO</t>
  </si>
  <si>
    <t>SAN JOAQUIN</t>
  </si>
  <si>
    <t>SAN JOSE DE MIRANDA</t>
  </si>
  <si>
    <t>SAN VICENTE DE CHUCURI</t>
  </si>
  <si>
    <t>SANTA HELENA DEL OPON</t>
  </si>
  <si>
    <t>SURATA</t>
  </si>
  <si>
    <t>VALLE DE SAN JOSE</t>
  </si>
  <si>
    <t>VELEZ</t>
  </si>
  <si>
    <t>CHALAN</t>
  </si>
  <si>
    <t>COLOSO</t>
  </si>
  <si>
    <t>SAMPUES</t>
  </si>
  <si>
    <t>SAN JOSE DE TOLUVIEJO</t>
  </si>
  <si>
    <t>SAN LUIS DE SINCE</t>
  </si>
  <si>
    <t>SANTIAGO DE TOLU</t>
  </si>
  <si>
    <t>ANZOATEGUI</t>
  </si>
  <si>
    <t>CARMEN DE APICALA</t>
  </si>
  <si>
    <t>IBAGUE</t>
  </si>
  <si>
    <t>LERIDA</t>
  </si>
  <si>
    <t>LIBANO</t>
  </si>
  <si>
    <t>PURIFICACION</t>
  </si>
  <si>
    <t>SAN SEBASTIAN DE MARIQUITA</t>
  </si>
  <si>
    <t>ALCALA</t>
  </si>
  <si>
    <t>ANDALUCIA</t>
  </si>
  <si>
    <t>EL AGUILA</t>
  </si>
  <si>
    <t>GUACARI</t>
  </si>
  <si>
    <t>JAMUNDI</t>
  </si>
  <si>
    <t>RIOFRIO</t>
  </si>
  <si>
    <t>TULUA</t>
  </si>
  <si>
    <t>CARURU</t>
  </si>
  <si>
    <t>MITU</t>
  </si>
  <si>
    <t>YAVARATE</t>
  </si>
  <si>
    <t>SANTA ROSALIA</t>
  </si>
  <si>
    <t>Gestión de operación y mantenimeinto de los equipos y medios de transmisión y gestión de fallas a través de llamadas telefónica o correo
 electrónico.</t>
  </si>
  <si>
    <t>Canalizaciones</t>
  </si>
  <si>
    <t>Canalización con 1 ducto en compartición. En los clúster Alto y Moderado.</t>
  </si>
  <si>
    <t>metro lineal de cable</t>
  </si>
  <si>
    <t>Canalización con 2 ductos en compartición. En los clúster Alto y Moderado.</t>
  </si>
  <si>
    <t>Canalización con 1 ducto en compartición. En los clúster Bajo y Limitado.</t>
  </si>
  <si>
    <t>Canalización con 2 ductos en compartición. En los clúster Bajo y Limitado.</t>
  </si>
  <si>
    <t>Poste</t>
  </si>
  <si>
    <t>mayor a 10 metros. En los clúster Alto y Moderado.</t>
  </si>
  <si>
    <t>punto de apoyo</t>
  </si>
  <si>
    <t>mayor a 10 metros. En los clúster Bajo y Limitado.</t>
  </si>
  <si>
    <t>mayor a 8 metros y menor o igual a 10 metros. En los clúster Alto y Moderado.</t>
  </si>
  <si>
    <t>mayor a 8 metros y menor o igual a 10 metros. En los clúster Bajo y Limitado.</t>
  </si>
  <si>
    <t>menor o igual a 8 metros. En los clúster Alto y Moderado.</t>
  </si>
  <si>
    <t>menor o igual a 8 metros. En los clúster Bajo y Limitado.</t>
  </si>
  <si>
    <t>3 SMMLV</t>
  </si>
  <si>
    <t>Espacio en Torre, que incluye servicio de energía AC y los recursos para la correcta operación de equipos.</t>
  </si>
  <si>
    <t>Adecuación física en los emplazamientos donde se realizará la conexión SMS.</t>
  </si>
  <si>
    <t>Instalación de enlaces, pruebas de Tx y Conectividad IP.</t>
  </si>
  <si>
    <t>Parametrización de datos en la plataforma SMS.</t>
  </si>
  <si>
    <t>Pruebas de Tasacion y comparación de CDRs.</t>
  </si>
  <si>
    <t>Inicio de Tráfico Comercial.</t>
  </si>
  <si>
    <t xml:space="preserve">
Al recibir la solicitud de interconexión o de acceso se revisa que cumpla con los requisitos regulatorios, con el fin de citar a la primera 
reunión de negociación (8 días)</t>
  </si>
  <si>
    <t>En la primera reunión de negociación, el solicitante explica su solicitud y aclara las dudas que se tengan sobre la solicitud (1) día.</t>
  </si>
  <si>
    <t>Envio de modelo de minuta, anexo técnico, anexo financiero, anexo de CMI y otros anexos que apliquen (8) días.</t>
  </si>
  <si>
    <t>Revisión de los comentarios a los documentos anteriores (5) días.</t>
  </si>
  <si>
    <t>Reunión para acuerdos finales y posterior impresión de documentos para firma de los representantes legales de las compañías (8) días.</t>
  </si>
  <si>
    <t>SUSPENSIÓN cuando se ocasione grave perjuicio a la red o no cumpla con los requisitos técnicos de interconexión, se informará a la CRC para autorización para la suspensión temporal de la interconexión y/o ordenar las medidas a tomar para que ésta sea restablecida en las condiciones apropiadas, o autorizar la desconexión definitiva, conforme lo dispuesto en el artículo 4.1.7.5 Resolución 5050 de 2016. Sólo en casos de emergencia, seguridad nacional o caso fortuito, la interconexión puede ser suspendida sin que medie autorización previa por parte de la CRC.
TERMINACION, previa autorización de la CRC, los acuerdos de interconexión podrán terminarse en los siguientes casos:
Incumplimiento de la obligación de transferir los saldos netos provenientes de la remuneración de la interconexión de acuerdo con lo establecido en el ARTÍCULO 4.1.7.6 Resolución 5050 de 2016.
Mutuo acuerdo entre las partes.
Daño a la red, perjuicio para los operarios y afectaciones a los servicios prestados por el proveedor otorgante de la interconexión.</t>
  </si>
  <si>
    <t>Facultado para que en término de 30 días calendario, contado desde la fecha de notificado el conflicto, procure solución
 a diferencias enviadas a su consideración. Esta instancia se entenderá agotada si en el plazo no se logra acuerdo, o si efectuada la convocatoria, el CMI no se reúne dentro del plazo y propone solución a la controversia. Pasado el término de 30 días, cualquiera de las partes podrá acudir a la CRC para resolver el conflicto, siempre y cuando sea competencia de la CRC.</t>
  </si>
  <si>
    <t xml:space="preserve">Si vencida la instancia del CMI no se logra resolver la controversia, las partes acudirán a sus Representantes Legales, dentro 
de los diez (10) días siguientes al vencimiento del término previsto en el numeral anterior, quienes buscarán una solución al conflicto dentro de un plazo de 30 días. Como se dijo en el numeral anterior, pasado el término de 30 días, cualquiera de las partes podrá acudir a la CRC para que resuelva el conflicto, siempre y cuando sea competencia de la CRC. </t>
  </si>
  <si>
    <t>De conformidad con el art. 42 de la Ley 1341 de 2009, cualquiera de las partes podrá acudir a la CRC para que esta en el 
ámbito de sus competencias resuelva el conflicto. Si el conflicto no es competencia de la CRC y vencido el plazo del numeral anterior, los representantes legales no lograron un acuerdo y el valor del conflicto excede los 500 salarios mínimos legales mensuales vigentes, cualquiera de las partes podrá convocar a un tribunal de arbitramento.</t>
  </si>
  <si>
    <t>El arbitraje será adelantado por un Centro de Conciliación y Arbitraje de la Cámara de Comercio de Bogotá.</t>
  </si>
  <si>
    <t>Los Arbitros serán seleccionados por la Camara de Comercio de Bogotá.</t>
  </si>
  <si>
    <t>Los árbitros deberán ser abogados titulados con especialidad o experiencia comprobada en derecho de las telecomunicaciones.</t>
  </si>
  <si>
    <t>Los gastos serán pagados por partes iguales. La parte vencida reembolsará a la otra, dentro de los 30 días calendario 
siguientes a la ejecutoria del laudo, los gastos en que la parte vencedora incurrió. Si no hay parte vencedora, se cancelará a prorrata o como lo determine el Tribunal de Arbitramento.</t>
  </si>
  <si>
    <t>El procedimiento aquí consagrado se aplicará sin perjuicio de las competencias de la CRC o la entidad que haga sus veces en materia de solución de conflictos y no se aplicará a las obligaciones dinerarias contenidas en documentos que las consagren como claras, expresas y actualmente exigibles y que por tanto puedan hacerse efectivas por el procedimiento ejecutivo. Mientras se resuelve definitivamente la diferencia presentada, se mantendrá la ejecución del contrato de interconexión y la prestación del servicio.</t>
  </si>
  <si>
    <t xml:space="preserve">
Se tiene un procedimiento para el acceso lógico a los equipos.</t>
  </si>
  <si>
    <t xml:space="preserve">Se cuenta con un procedimiento para el acceso físico a las instalaciones de Colombia Telecomunicaciones, de igual forma se tiene contratada
 con una empresa de seguridad y vigilancia privada todo lo correspondiente a la gestión del riesgo corporativo, como complemento a esta actividad se tienen los siguientes mecanismos de seguridad: con seguridad humana, seguridad electrónica, controles de acceso, cámaras de seguridad, proceso de carnetización. De igual forma se tienen documentados procedimientos de ingreso a instalaciones de personas/vehículos, ingreso y retiro de activos. Finalmente se cuenta con una central de operaciones que funciona 7 X 24 donde se administra el riesgo a nivel nacional.
</t>
  </si>
  <si>
    <t>Se tiene un procedimiento para detección y seguimiento del fraude.</t>
  </si>
  <si>
    <t xml:space="preserve">
Se cuenta con un procedimiento para la interceptación de usuarios sólo mediante orden judicial.</t>
  </si>
  <si>
    <t>a) Procedimientos para aprovisionamiento de nuevos recursos de red. Cuando las partes acuerden el aprovisionamiento de nuevos recursos de red, los procedimientos para poner en funcionamiento los mismos no deben ser superiores a cinco (5) días hábiles.
b) Actualización de planos y diagramas físicos y lógicos de los elementos de red activos y pasivos utilizados en la interconexión. Estos planos deberán ser firmados por los ingenieros responsables de las partes al momento en que ponga en funcionamiento la interconexión y deberán ser actualizados, a más tardar, dentro de los cinco (5) días hábiles siguientes a la fecha en que se realicen modificaciones físicas o lógicas sobre la red interconectada.</t>
  </si>
  <si>
    <t xml:space="preserve"> Los miembros del Subcomité Técnico de Interconexión  conjuntamente con el área de Planificación e Ingeniería de Red</t>
  </si>
  <si>
    <t xml:space="preserve">
Actividades Periodicas y Bajo Demanda.</t>
  </si>
  <si>
    <t xml:space="preserve">c) Procedimientos asociados a enrutamiento de conformidad con el artículo 18 de la Resolución CRC 301 de 2011, compilado en el artículo 4.1.3.4 de la Resolución CRC 5050 de 2016. En particular las partes deberán informarse, antes de la entrada en funcionamiento de la interconexión, acerca de los esquemas de enrutamiento para la numeración asignada a cada uno, al igual que las rutas alternativas. De igual manera, si se van a realizar cambios en los esquemas de enrutamiento, los mismos deberán ser informados con una antelación no inferior a 20 días hábiles.
d) Procedimientos asociados a señalización de conformidad con los artículos 19, 20 y 21 de la Resolución CRC 3101 de 2011, compilados en los artículos 4.1.3.5, 4.1.3.6. y 4.1.3.7., respectivamente, de la Resolución CRC 5050 de 2016. En particular, las partes deberán informarse antes de la entrada en funcionamiento de la interconexión de los protocolos utilizados en la misma, así como de la información específica que debe ser intercambiada. De igual manera, si se van a realizar cambios en los esquemas de señalización, estos deberán ser acordados por las dos partes.
e) Procedimientos asociados a transmisión y códecs de conformidad con los artículos 22 y 23 de la Resolución CRC 3101 de 2011, compilados en los artículos 4.1.3.8., 4.1.3.9. respectivamente de la resolución CRC 5050 de 2016. En particular las partes deberán informarse antes de la entrada en funcionamiento de la interconexión respecto a los lineamientos de transmisión incluidos en la mencionada resolución. De igual manera, si se van a realizar cambios en los esquemas de transmisión, estos deberán ser acordados por las dos partes.
f) Procedimientos asociados a la numeración y denominación de redes NGN de conformidad con el artículo 26 de la Resolución CRC 3101 de 2011, compilado en el artículo 26 de la Resolución CRC 3101 de 2011, compilado en el artículo 4.1.3.12. de la Resolución CRC 5050 de 2016. Las partes deberán intercambiar la información de su numeración asignada y denominación de redes NGN antes de la entrada en funcionamiento de la interconexión. De igual manera, si se van a realizar cambios en los esquemas de numeración, los mismos deberán ser informados con una antelación no inferior a 20 días hábiles.
</t>
  </si>
  <si>
    <t>Los miembros del Subcomité Técnico de Interconexión conjuntamente con el área de Planificación e Ingeniería de Red</t>
  </si>
  <si>
    <t>g) Procedimientos asociados a la verificación del cumplimiento de metras de calidad de servicio de conformidad con el artículo 24 de la Resolución CRC 3101 de 2011, compilado en el artículo 4.1.3.10. de la Resolución CRC 5050 de 2016, así como al registro bidireccional de tráfico. Las partes deberán intercambiar en forma mensual, sus mediciones de tráfico y calidad de servicio y deberán intercambiar en forma mensual, sus mediciones de tráfico y calidad de servicio y deberán acordar procedimientos para investigar cualquier degradación en los índices de los mismos. Tales procedimientos en ningún caso deberán superar los tres días hábiles para la culminación y solución de la desagregación detectada, contados a partir del reporte del problema por parte de cualquiera de las partes.
h) Procedimientos asociados a seguridad de conformidad con el artículo 25 de la Resolución CRC 3101 de 2011, compilado en el artículo 4.1.3.11. de la resolución CRC 5050 de 2016. Si cualquiera de las partes detecta vulnerabilidades en la seguridad en relación con el control de acceso, autenticación, confidencialidad, integridad de datos, seguridad de comunicación o privacidad; deberá informar inmediatamente a la otra parte y a la CRC; y deberán tomarse todas las medidas para que el problema sea solucionado antes de 24 horas contadas a partir del reporte del problema por parte de cualquiera de las partes.</t>
  </si>
  <si>
    <t xml:space="preserve">
Los miembros del Subcomité Técnico de Interconexión conjuntamente con Gerencias de Operación y Mantenimiento de Red.</t>
  </si>
  <si>
    <t>i) Procedimientos para gestión de problemas de servicio y anomalías de recursos. Esto incluye mecanismos de intercambio de información entre PRST para detección, priorización y solución de averías, los cuales deberán contar con una lista de teléfonos y correos electrónicos, de conformidad con la prioridad de la falla (baja, media, alta o crítica) y con tiempos de respuesta ante los diferentes tipos de falla. Para las fallas críticas, los tiempos de respuesta máximos deberán ser de dos horas, Los procedimientos garantizarán la gestión de problemas de servicio y anomalías de recurso en un esquema 7 X 24 durante todo el año.</t>
  </si>
  <si>
    <t>Gerencias de Operación y Mantenimiento de Red.</t>
  </si>
  <si>
    <t>j) Procedimientos para intercambio de información de facturación, de acuerdo con lo que las partes prevean con base en el Anexo Financiero de la OBI.</t>
  </si>
  <si>
    <t xml:space="preserve">
Comité Financiero de Interconexión conjuntamente con la Gerencia de Facturación.</t>
  </si>
  <si>
    <t>El PRST o PCA deberá constituir a favor de Colombia Telecomunicaciones, un instrumento de garantía entre  CDT (Endosado a Colombia Telecomunicaciones)expedido por entidad legalmente establecida en el país y sometida a vigilancia permanente por parte de la Superintendencia Financiera; o Depósito en Cuenta Bancaria de Colombia Telecomunicaciones que ampare el cumplimiento de pago.
El objeto es asegurar el pago de las sumas que resulten a favor de Colombia Telecomunicaciones y a cargo del Solicitante por concepto de cargos de acceso, servicios adicionales, instalaciones esenciales, transferencia de valores recaudados, mora; según sea el caso. La Garantía admitida deberá  tener una cobertura  por ciento treinta y cuatro (134) días para la red móvil y de ciento cuarenta y cuatro (144) días para la red fija. Ante eventual incumplimiento de los pagos correspondientes, Colombia Telecomunicaciones hará efectivo el pago de los adeudado haciendo uso de la garantía. En caso de mantenerse la situación de impago, se hará aplicación a la desconexión provisional hasta tanto se supere la situación que generó dicha desconexión.</t>
  </si>
  <si>
    <t>Los cargos de acceso y los servicios solicitados, mora y demás, se deben definir con arreglo a las proyecciones de capacidad (número de E1s) o uso
 (número de minutos) o número de mensajes (SMS) previstos como proyección para la interconexión durante el periodo a garantizar, y que las proyecciones de tráfico a ser tenidas en consideración corresponderán al valor medio de las proyecciones de tráfico para el primer año.</t>
  </si>
  <si>
    <t xml:space="preserve">El PRST o PCA deberá constituir a favor de Colombia Telecomunicaciones una Garantía Bancaria por 46 días (CDT o Depósito en cuenta) y además
 debe realizar el pago de cada período de facturación con una antelación de 15 días calendario al mes en que se cursará el tráfico. Como opcion : 
Pago anticipado sin garantía. 
Pago anticipado + garantía. 
Garantía. 
</t>
  </si>
  <si>
    <t xml:space="preserve">Los cargos de acceso y los servicios solicitados, mora y demás, se deben definir con arreglo a las proyecciones de capacidad (número de E1s) o uso 
(número de minutos) o número de mensajes (SMS) previstos como proyección para la interconexión durante el periodo a garantizar. </t>
  </si>
  <si>
    <t xml:space="preserve">Teniendo en cuenta la Figura 32.Modelos de OMV ddel estudio de la CRC “Revisión marco regulatorio para la Operación Móvil Virtual y otras operaciones mayoristas” y en su documento soporte “Revisión de los mercados de servicios móviles” (noviembre de 2016), no existen requerimientos para la utilización de elementos de red de acceso. Los terminales deben encontrarse homologados por la CRC.
</t>
  </si>
  <si>
    <t xml:space="preserve">Teniendo en cuenta la Figura 32.Modelos de OMV ddel estudio de la CRC “Revisión marco 
regulatorio para la Operación Móvil Virtual y otras operaciones mayoristas” y en su documento soporte “Revisión de los mercados de servicios móviles” (noviembre de 2016), no existen requerimientos para la utilización de elementos de red de acceso. Los terminales deben encontrarse homologados por la CRC.
</t>
  </si>
  <si>
    <t>Los servicios de transporte al interior de la red y backhaul serán provistos derivados de las conexiones establecidas con la red Central para los servicios básicos de Voz, SMS y Datos. Por lo tanto, teniendo en cuenta la Figura 32. del estudio de la CRC “Revisión marco regulatorio para la Operación Móvil Virtual y otras operaciones mayoristas” y en su documento soporte “Revisión de los mercados de servicios móviles” (noviembre de 2016), no existen requerimientos para la utilización de elementos de red de transporte.</t>
  </si>
  <si>
    <t xml:space="preserve">Los servicios de transporte al interior de la red y backhaul serán provistos derivados de las 
conexiones establecidas con la red Central para los servicios básicos de Voz, SMS y Datos. Por lo tanto, teniendo en cuenta la Figura 32. del estudio de la CRC “Revisión marco regulatorio para la Operación Móvil Virtual y otras operaciones mayoristas” y en su documento soporte “Revisión de los mercados de servicios móviles” (noviembre de 2016), no existen requerimientos para la utilización de elementos de red de transporte.
</t>
  </si>
  <si>
    <t>Teniendo en cuenta la Figura 32. del estudio de la CRC “Revisión marco regulatorio para la Operación Móvil Virtual y otras operaciones mayoristas” y en su documento soporte “Revisión de los mercados de servicios móviles” (noviembre de 2016), no existen requerimientos para la utilización de elementos de red de central.</t>
  </si>
  <si>
    <t>Teniendo en cuenta la Figura 32. el estudio de la CRC “Revisión marco regulatorio para la Operación Móvil Virtual y otras operaciones mayoristas” y en su documento soporte “Revisión de los mercados de servicios móviles” (noviembre de 2016):
1- Ciudades: Bogotá, Cali y Barranquilla. Se definirán de acuerdo a la disponibilidad de recursos e instalaciones esenciales en el momento de la solicitud.
2- Nodos: Siberia, Entrerios, Colon y Tabor. Se definirán de acuerdo a la disponibilidad de recursos e instalaciones esenciales en el momento de la solicitud.
3- Conexión física redundante a nivel local con interfaz eléctrica u óptica. El tipo de interfaz definida de acuerdo a la disponibilidad en el momento de la solicitud.
4- Conexión geo redundante dependiendo del volumen de tráfico y la criticidad de los servicios para garantizar condiciones de alta disponibilidad.
5- Conexión lógica con dependencia del tipo OMV y la arquitectura definida.
Elementos de protección (Firewall, Proxy CAMEL, STPs, DRA, SBC)
6- Nodos obligatorios del OMR:
SGSN/SGW/MME
Softswitch móvil
7 -Interfaces y protocolos dependiendo del equipo o plataforma
SIGTRAN / MAP y DIAMETER / ISUP /SIP
8- Los equipos del OMV deben tener compatibilidad con las especificaciones y los realeases de los equipos de Colombia Telecomunicaciones, conforme a la 3GPP y entidades de estandarización.</t>
  </si>
  <si>
    <t>Teniendo en cuenta la Figura 32. el estudio de la CRC “Revisión marco regulatorio para la Operación Móvil Virtual y otras operaciones mayoristas” y en su documento soporte “Revisión de los mercados de servicios móviles” (noviembre de 2016) y dependiendo de la arquitectura presentada por el OMV Híbrido:
1- Ciudades: Bogotá, Cali y Barranquilla. Se definirán de acuerdo a la disponibilidad de recursos e instalaciones esenciales en el momento de la solicitud.
2- Nodos: Siberia, Entrerios, Colon y Tabor. Se definirán de acuerdo a la disponibilidad de recursos e instalaciones esenciales en el momento de la solicitud.
3- Conexión física redundante a nivel local con interfaz eléctrica u óptica. El tipo de interfaz definida de acuerdo a la disponibilidad en el momento de la solicitud.
4- Conexión geo redundante dependiendo del volumen de tráfico y la criticidad de los servicios para garantizar condiciones de alta disponibilidad.
5- Conexión lógica con dependencia del tipo OMV y la arquitectura definida.
Elementos de protección (Firewall, Proxy CAMEL, STPs, DRA, SBC)
6- Nodos obligatorios del OMR:
HLR/HSS
SGSN/SGW/MME
Softswitch móvil
7 -Interfaces y protocolos dependiendo del equipo o plataforma
SIGTRAN / MAP y DIAMETER / ISUP /SIP
8- Los equipos del OMV deben tener compatibilidad con las especificaciones y los realeases de los equipos de Colombia Telecomunicaciones, conforme a la 3GPP y entidades de estandarización.</t>
  </si>
  <si>
    <t>Teniendo en cuenta la Figura 32. el estudio de la CRC “Revisión marco regulatorio para la Operación Móvil Virtual y otras operaciones mayoristas” y en su documento soporte “Revisión de los mercados de servicios móviles” (noviembre de 2016) y dependiendo de la arquitectura presentada por el OMV Facilitador:
1- Ciudades: Bogotá, Cali y Barranquilla. Se definirán de acuerdo a la disponibilidad de recursos e instalaciones esenciales en el momento de la solicitud.
2- Nodos: Siberia, Entrerios, Colon y Tabor. Se definirán de acuerdo a la disponibilidad de recursos e instalaciones esenciales en el momento de la solicitud.
3- Conexión física redundante a nivel local con interfaz eléctrica u óptica. El tipo de interfaz definida de acuerdo a la disponibilidad en el momento de la solicitud.
4- Conexión geo redundante dependiendo del volumen de tráfico y la criticidad de los servicios para garantizar condiciones de alta disponibilidad.
5- Conexión lógica con dependencia del tipo OMV y la arquitectura definida.
Elementos de protección (Firewall, Proxy CAMEL, STPs, DRA, SBC)
6- Nodos obligatorios del OMR:
SGSN/SGW/MME
Softswitch móvil
7 -Interfaces y protocolos dependiendo del equipo o plataforma
SIGTRAN / MAP y DIAMETER / ISUP /SIP
8- Los equipos del OMV deben tener compatibilidad con las especificaciones y los realeases de los equipos de Colombia Telecomunicaciones, conforme a la 3GPP y entidades de estandarización.</t>
  </si>
  <si>
    <t>Firma de contrato</t>
  </si>
  <si>
    <t>Intercambio de información, diseño de la solución, Topologías, arquitecturas de Ips y puertos PC, icluyendo la conectividad a STPs,Topologías  y diseño</t>
  </si>
  <si>
    <t>Intercambio de información, diseño de la solución, Topologías, arquitecturas de HLR/HSS, si aplica</t>
  </si>
  <si>
    <t>Intercambio de información, número MSISDN, IMSIS, RN, diseño de la solución, Topologías, arquitecturas de DRA, si aplica.</t>
  </si>
  <si>
    <t>Intercambio de información, número MSISDN, IMSIS, RN,diseño de la solución, Topologías, arquitecturas de SMSC</t>
  </si>
  <si>
    <t>Intercambio de información, diseño de la solución, Topologías, arquitectura de voz sobre IP, paara SBC</t>
  </si>
  <si>
    <t>Intercambio de información, número MSISDN, IMSIS, RN, diseño de la solución, Topologías, arquitecturas de PLMNs, Analisis de dígitos, Puntos de código, Rutas, en el core de circuitos y STP</t>
  </si>
  <si>
    <t>Intercambio de información, número MSISDN, IMSIS, RN, diseño de la solución, Topologías, arquitecturas de PLMNs,  en el core de paquetes</t>
  </si>
  <si>
    <t>Implementación técnica de la conectividad IP y STPs, incluye generación de las órdenes de trabajo, la solicitud de ventanas de mantenimiento y la ejecución</t>
  </si>
  <si>
    <t>Implementación técnica para el HLR/HSS, incluye generación de las órdenes de trabajo, la solicitud de ventanas de mantenimiento y la ejecución</t>
  </si>
  <si>
    <t>Implementación técnica para el DRA, incluye generación de las órdenes de trabajo, la solicitud de ventanas de mantenimiento y la ejecución</t>
  </si>
  <si>
    <t>Implementación técnica para el SMSC, incluye generación de las órdenes de trabajo, la solicitud de ventanas de mantenimiento y la ejecución</t>
  </si>
  <si>
    <t>Implementación técnica para el SBC, incluye generación de las órdenes de trabajo, la solicitud de ventanas de mantenimiento y la ejecución</t>
  </si>
  <si>
    <t>Implementación técnica para el core de circuitos, incluye generación de las órdenes de trabajo, la solicitud de ventanas de mantenimiento y la ejecución</t>
  </si>
  <si>
    <t>Implementación técnica para el core de paquetes, incluye generación de las órdenes de trabajo, la solicitud de ventanas de mantenimiento y la ejecución</t>
  </si>
  <si>
    <t>Pruebas internas, enter OMV y Telefónica</t>
  </si>
  <si>
    <t>Pruebas de facturación, entre OMV y telefónica</t>
  </si>
  <si>
    <t>Pruebas de llamadas a otros operadores móviles y fijos de llamadas originadas y terminadas incluyendo portabilidad</t>
  </si>
  <si>
    <t>Pruebas de certificación de la solución</t>
  </si>
  <si>
    <t xml:space="preserve">Entrega a Producción </t>
  </si>
  <si>
    <t>Se definirán durante la negociación, dependiendo de la topología del OMV.</t>
  </si>
  <si>
    <t>Usuarios</t>
  </si>
  <si>
    <t>Acceso a servidor de archivos.</t>
  </si>
  <si>
    <t>Comité Mixito de Interconexión CMI</t>
  </si>
  <si>
    <t>Se cuentan con puntos de recaudo a nivel nacional incluyendo portales bancarios, cajeros electrónicos y corresponsales bancarios. Se gestiona lo recaudado en 8 cortes de facturación, posterior a los cuales se realiza conciliación de recaudo, mediante el cual se determinan los valores a transferir</t>
  </si>
  <si>
    <t>Devolución de los valores no recaudados a cargo del PRST, mediante archivo vía conciliación con la siguiente información: (i) Num o nums abonado (ii) Tipo de identificación (iii) Nombre (iv) Dirección con región y municipio y (v) valor desglosado impuestos. Periodicidad mensual o bimensual a partir del primer castigo. Lo anterior de acuerdo a las politicas de Colombia Telecomunicaciones.</t>
  </si>
  <si>
    <t>El OMV deberá constituir a favor de Colombia Telecomunicaciones, un instrumento de garantía entre  CDT (Endosado a Colombia 
Telecomunicaciones)expedido por entidad legalmente establecida en el país y sometida a vigilancia permanente por parte de la Superintendencia Financiera; o Depósito en Cuenta Bancaria de Colombia Telecomunicaciones que ampare el cumplimiento de pago.</t>
  </si>
  <si>
    <t>Proyección de tráfico, mora, etc.</t>
  </si>
  <si>
    <t xml:space="preserve">El OMV deberá constituir a favor de Colombia Telecomunicaciones una Garantía Bancaria por 46 días (CDT o Depósito en cuenta) y 
además debe realizar el pago de cada período de facturación con una antelación de 15 días calendario al mes en que se cursará el tráfico.
</t>
  </si>
  <si>
    <t>Representante Legal</t>
  </si>
  <si>
    <t>El Representante Legal designará los responsables.</t>
  </si>
  <si>
    <t>Esta tarifa se aplicará conforme a lo dispuesto en el artículo  4.3.2.1.2. de la Res. CRC 5050 de 2016</t>
  </si>
  <si>
    <t>Siberia</t>
  </si>
  <si>
    <t>Entrerios</t>
  </si>
  <si>
    <t>Tabor</t>
  </si>
  <si>
    <t>Colón</t>
  </si>
  <si>
    <t>Las Palmas</t>
  </si>
  <si>
    <t>La Joya</t>
  </si>
  <si>
    <t>Dos Quebradas</t>
  </si>
  <si>
    <t>Guayabal</t>
  </si>
  <si>
    <t>Pelú</t>
  </si>
  <si>
    <t>Estadio</t>
  </si>
  <si>
    <t>Centro</t>
  </si>
  <si>
    <t>Chapinero</t>
  </si>
  <si>
    <t>Vergel</t>
  </si>
  <si>
    <t>El Lago</t>
  </si>
  <si>
    <t>La Buitrera</t>
  </si>
  <si>
    <t>Toberin</t>
  </si>
  <si>
    <t xml:space="preserve">Celta Trade Park Bodega 37 Km / Autopista Medellín </t>
  </si>
  <si>
    <t>Carrera 65 # 76 - 09</t>
  </si>
  <si>
    <t>Calle 96 # 44 - 84</t>
  </si>
  <si>
    <t>Calle 14 # 33A - 25</t>
  </si>
  <si>
    <t>Calle 29C # 33 - 08</t>
  </si>
  <si>
    <t>Carrera 9 # 34  - 56</t>
  </si>
  <si>
    <t>DOS QUEBRADAS</t>
  </si>
  <si>
    <t>Diagonal 25F # 19T - 04</t>
  </si>
  <si>
    <t>Cll 7 No 50 124</t>
  </si>
  <si>
    <t>Km 7 Antigua Carretera Puerto Colombia, Contigua Universidad Del Atlántico</t>
  </si>
  <si>
    <t>CALLE 74 # 45-91 COLOMBIA</t>
  </si>
  <si>
    <t>BOGOTA</t>
  </si>
  <si>
    <t>Cra 13 A N. 22-54, Cl 23 No13-49 Mezanine</t>
  </si>
  <si>
    <t>Avenida Caracas  60-24</t>
  </si>
  <si>
    <t>Calle 25 # 29-00</t>
  </si>
  <si>
    <t>Circunvalar 33 No 159-195 Cañaveral Oriental</t>
  </si>
  <si>
    <t>El Plan Km 3 Via Club Campestre</t>
  </si>
  <si>
    <t>Carrera 19B #166-68</t>
  </si>
  <si>
    <t>GP -  SMPP</t>
  </si>
  <si>
    <t>Nokia, Accision y Huawei</t>
  </si>
  <si>
    <t>MAP - CAP</t>
  </si>
  <si>
    <t>Nokia y Oracle</t>
  </si>
  <si>
    <t>MAP -  GP</t>
  </si>
  <si>
    <t>Nokia, Huawei y Oracle</t>
  </si>
  <si>
    <t>MAP - GP - CAP - SMPP</t>
  </si>
  <si>
    <t>Nokia, Accision, Huawei y Oracle</t>
  </si>
  <si>
    <t>MAP</t>
  </si>
  <si>
    <t>Nokia</t>
  </si>
  <si>
    <t>ERICSSON</t>
  </si>
  <si>
    <t>ATCA</t>
  </si>
  <si>
    <t>AXE</t>
  </si>
  <si>
    <t>AXD-301</t>
  </si>
  <si>
    <t>STM1</t>
  </si>
  <si>
    <t>ETHERNET(Mb)</t>
  </si>
  <si>
    <t>E1 (voz)</t>
  </si>
  <si>
    <t>TDM (SS7)</t>
  </si>
  <si>
    <t>E1(voz)</t>
  </si>
  <si>
    <t>ETHERNET (Gb)</t>
  </si>
  <si>
    <t>ETHERNER (GP)</t>
  </si>
  <si>
    <t>Milisegundos para tráfico Movil de acuerdo a recomendación UIT-T Q.706. No se dispone de kpis en los OSSs  para calcular este indicador. 
Solamente se realiza esta  medición bajo demanda, utilizando registros individuales de señalización con los cuales se  puede calcular este valor.</t>
  </si>
  <si>
    <t>Milisegundos de acuerdo a recomendación UIT-T G.1010 excepto cuando se tengan enlaces satelitales. No se dispone de kpis en los OSSs para calcular este indicador.
Solamente se realiza esta medición de retardo para el servicio de transmisión  durante la implementación de enlaces, utilizando instrumentos de medida especializados.</t>
  </si>
  <si>
    <t>Corresponde a la Tasa de llamadas nacionales entregadas exitosamente.  Este indicador es calculado en los periodos de mayor movimiento (PMM – 9 y 10 a.m. – 8 y 9 p.m.) para todos los días del año y se consolida de forma mensual obteniendo un valor a nivel nacional.  La meta se mide respecto al acumulado del año en curso.</t>
  </si>
  <si>
    <t>La interconexión tendrán una disponibilidad mayor o igual al 99.95%, medido trimestralmente como el total del tiempo promedio en que los enlaces estuvieron disponibles sobre el tiempo total del periodo (en minutos) X 100. Se excluyen todas las salidas de servicio causadas por mantenimientos programados en las ventanas de mantenimiento así como los mantenimientos correctivos de emergencia.</t>
  </si>
  <si>
    <t>Según UIT-T Q.850</t>
  </si>
  <si>
    <t>No se dispone de estadísticas pos causas de fracaso en los canales de interconexión (recomendación UIT-T Q.850). Se hace el cálculo con base en las estadísticas de congestión en los canales de interconexión.
El grado de congestión de los canales de interconexión no deberá exceder en ningún momento el 1%. El valor máximo de las pérdidas técnicas en caso de ausencia de averías en la red será de 2 por cada mil llamadas.</t>
  </si>
  <si>
    <t>Probabilidad de bloqueo medio</t>
  </si>
  <si>
    <t>Utilizado para el dimensionamiento.</t>
  </si>
  <si>
    <t>Congestión</t>
  </si>
  <si>
    <t xml:space="preserve">Corresponde al volumen de congestión destino de series de Telefónica.  Este indicador es calculado en los periodos de mayor movimiento (PMM – 9 y 10 a.m. – 8 y 9 p.m.) para todos los días del año y se consolida de forma mensual obteniendo un valor a nivel nacional.  La meta se mide respecto al acumulado del año en curso.  *
</t>
  </si>
  <si>
    <t>Falla Técnica</t>
  </si>
  <si>
    <t>Corresponde al volumen de falla técnica de series de Telefónica.  Este indicador es calculado en los periodos de mayor movimiento (PMM – 9 y 10 a.m. – 8 y 9 p.m.) para todos los días del año y se consolida de forma mensual obteniendo un valor a nivel nacional.  La meta se mide respecto al acumulado del año en curso.  *</t>
  </si>
  <si>
    <t>* El Sistema donde se generan los indicadores, clasifica las llamadas como exitosas o no mediante la causa de liberación SS7 que el CDR asocia, el sistema toma el valor de causa y lo compara con la tabla maestra de grupos de ineficacia para clasificar en cualquiera de los grupos predefinidos según corresponda,  lo cual concuerda con la norma ITU-T Q.850.</t>
  </si>
  <si>
    <t>10^-8</t>
  </si>
  <si>
    <t>La cantidad de bits transmitidos incorrectamente en relación con la cantidad total de bits transmitidos en la red</t>
  </si>
  <si>
    <t>70 ms</t>
  </si>
  <si>
    <t>El tiempo promedio que tarda un paquete en ser transferido desde el origen hasta el destino a través de la red</t>
  </si>
  <si>
    <t>30 ms</t>
  </si>
  <si>
    <t>La variabilidad en los tiempos de retardo experimentados por los paquetes durante su transferencia a través de la red</t>
  </si>
  <si>
    <t>0,10%</t>
  </si>
  <si>
    <t>La proporción de paquetes perdidos durante la transmisión a través de la red en relación con el número total de paquetes enviados</t>
  </si>
  <si>
    <t>&gt;80</t>
  </si>
  <si>
    <t>El Factor de Calidad R se basa en la estimación subjetiva de la calidad de la voz y se deriva de parámetros como la tasa de pérdida de paquetes, la variación de retardos (jitter) y la distorsión del sonido.</t>
  </si>
  <si>
    <t xml:space="preserve">Los servicios de transporte al interior de la red y backhaul serán provistos derivados de las conexiones establecidas con la red Central para los servicios básicos de Voz, SMS y Datos. Por lo tanto, teniendo en cuenta la Figura 32. del estudio de la CRC “Revisión marco regulatorio para la Operación Móvil Virtual y otras operaciones mayoristas” y en su documento soporte “Revisión de los mercados de servicios móviles” (noviembre de 2016), no existen requerimientos para la utilización de elementos de red de transporte.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</si>
</sst>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2]\ * #,##0.00_ ;_ [$€-2]\ * \-#,##0.00_ ;_ [$€-2]\ * &quot;-&quot;??_ "/>
    <numFmt numFmtId="165" formatCode="#,##0.0"/>
  </numFmts>
  <fonts count="23" x14ac:knownFonts="1">
    <font>
      <sz val="10"/>
      <name val="Arial"/>
    </font>
    <font>
      <sz val="10"/>
      <name val="Arial"/>
      <family val="2"/>
    </font>
    <font>
      <sz val="10"/>
      <name val="Tahoma"/>
      <family val="2"/>
    </font>
    <font>
      <sz val="8"/>
      <name val="Arial"/>
      <family val="2"/>
    </font>
    <font>
      <b/>
      <sz val="10"/>
      <name val="Tahoma"/>
      <family val="2"/>
    </font>
    <font>
      <sz val="8"/>
      <color indexed="10"/>
      <name val="Tahoma"/>
      <family val="2"/>
    </font>
    <font>
      <b/>
      <sz val="8"/>
      <name val="Tahoma"/>
      <family val="2"/>
    </font>
    <font>
      <b/>
      <sz val="12"/>
      <name val="Tahoma"/>
      <family val="2"/>
    </font>
    <font>
      <b/>
      <sz val="11"/>
      <name val="Tahoma"/>
      <family val="2"/>
    </font>
    <font>
      <b/>
      <sz val="14"/>
      <name val="Tahoma"/>
      <family val="2"/>
    </font>
    <font>
      <b/>
      <vertAlign val="superscript"/>
      <sz val="10"/>
      <name val="Tahoma"/>
      <family val="2"/>
    </font>
    <font>
      <sz val="8"/>
      <color indexed="10"/>
      <name val="Tahoma"/>
      <family val="2"/>
    </font>
    <font>
      <b/>
      <sz val="16"/>
      <name val="Tahoma"/>
      <family val="2"/>
    </font>
    <font>
      <sz val="8"/>
      <name val="Tahoma"/>
      <family val="2"/>
    </font>
    <font>
      <sz val="8"/>
      <color rgb="FFFF0000"/>
      <name val="Tahoma"/>
      <family val="2"/>
    </font>
    <font>
      <b/>
      <sz val="11"/>
      <color theme="0"/>
      <name val="Tahoma"/>
      <family val="2"/>
    </font>
    <font>
      <sz val="10"/>
      <color theme="0"/>
      <name val="Tahoma"/>
      <family val="2"/>
    </font>
    <font>
      <sz val="8"/>
      <color theme="0"/>
      <name val="Tahoma"/>
      <family val="2"/>
    </font>
    <font>
      <sz val="10"/>
      <color rgb="FFC0C0C0"/>
      <name val="Tahoma"/>
      <family val="2"/>
    </font>
    <font>
      <sz val="8"/>
      <color rgb="FFC0C0C0"/>
      <name val="Tahoma"/>
      <family val="2"/>
    </font>
    <font>
      <sz val="10"/>
      <color rgb="FF000000"/>
      <name val="Arial"/>
      <family val="2"/>
    </font>
    <font>
      <sz val="9"/>
      <color indexed="81"/>
      <name val="Tahoma"/>
      <family val="2"/>
    </font>
    <font>
      <b/>
      <sz val="9"/>
      <color indexed="81"/>
      <name val="Tahoma"/>
      <family val="2"/>
    </font>
  </fonts>
  <fills count="10">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theme="1"/>
        <bgColor indexed="64"/>
      </patternFill>
    </fill>
    <fill>
      <patternFill patternType="solid">
        <fgColor rgb="FFC0C0C0"/>
        <bgColor indexed="64"/>
      </patternFill>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s>
  <borders count="40">
    <border>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indexed="64"/>
      </right>
      <top style="thin">
        <color rgb="FFC0C0C0"/>
      </top>
      <bottom style="thin">
        <color rgb="FFC0C0C0"/>
      </bottom>
      <diagonal/>
    </border>
    <border>
      <left style="thin">
        <color indexed="64"/>
      </left>
      <right style="thin">
        <color indexed="64"/>
      </right>
      <top style="thin">
        <color rgb="FFC0C0C0"/>
      </top>
      <bottom style="thin">
        <color rgb="FFC0C0C0"/>
      </bottom>
      <diagonal/>
    </border>
    <border>
      <left style="thin">
        <color indexed="64"/>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indexed="64"/>
      </bottom>
      <diagonal/>
    </border>
    <border>
      <left style="thin">
        <color rgb="FFC0C0C0"/>
      </left>
      <right style="thin">
        <color rgb="FFC0C0C0"/>
      </right>
      <top style="thin">
        <color indexed="64"/>
      </top>
      <bottom style="thin">
        <color indexed="64"/>
      </bottom>
      <diagonal/>
    </border>
    <border>
      <left style="thin">
        <color rgb="FFC0C0C0"/>
      </left>
      <right style="thin">
        <color rgb="FFC0C0C0"/>
      </right>
      <top style="thin">
        <color indexed="64"/>
      </top>
      <bottom style="thin">
        <color rgb="FFC0C0C0"/>
      </bottom>
      <diagonal/>
    </border>
    <border>
      <left/>
      <right style="thin">
        <color rgb="FFC0C0C0"/>
      </right>
      <top/>
      <bottom/>
      <diagonal/>
    </border>
    <border>
      <left/>
      <right/>
      <top style="thin">
        <color rgb="FFC0C0C0"/>
      </top>
      <bottom style="thin">
        <color rgb="FFC0C0C0"/>
      </bottom>
      <diagonal/>
    </border>
    <border>
      <left/>
      <right/>
      <top/>
      <bottom style="thin">
        <color rgb="FFC0C0C0"/>
      </bottom>
      <diagonal/>
    </border>
    <border>
      <left/>
      <right/>
      <top style="thin">
        <color rgb="FFC0C0C0"/>
      </top>
      <bottom/>
      <diagonal/>
    </border>
    <border>
      <left/>
      <right style="thin">
        <color rgb="FFC0C0C0"/>
      </right>
      <top style="thin">
        <color rgb="FFC0C0C0"/>
      </top>
      <bottom/>
      <diagonal/>
    </border>
    <border>
      <left style="thin">
        <color rgb="FFC0C0C0"/>
      </left>
      <right style="thin">
        <color rgb="FFC0C0C0"/>
      </right>
      <top style="thin">
        <color rgb="FFC0C0C0"/>
      </top>
      <bottom/>
      <diagonal/>
    </border>
    <border>
      <left style="thin">
        <color rgb="FFC0C0C0"/>
      </left>
      <right style="thin">
        <color rgb="FFC0C0C0"/>
      </right>
      <top/>
      <bottom/>
      <diagonal/>
    </border>
    <border>
      <left style="thin">
        <color rgb="FFC0C0C0"/>
      </left>
      <right style="thin">
        <color rgb="FFC0C0C0"/>
      </right>
      <top/>
      <bottom style="thin">
        <color rgb="FFC0C0C0"/>
      </bottom>
      <diagonal/>
    </border>
    <border>
      <left style="thin">
        <color rgb="FFC0C0C0"/>
      </left>
      <right style="thin">
        <color indexed="64"/>
      </right>
      <top style="thin">
        <color rgb="FFC0C0C0"/>
      </top>
      <bottom style="thin">
        <color indexed="64"/>
      </bottom>
      <diagonal/>
    </border>
    <border>
      <left style="thin">
        <color indexed="64"/>
      </left>
      <right style="thin">
        <color indexed="64"/>
      </right>
      <top style="thin">
        <color rgb="FFC0C0C0"/>
      </top>
      <bottom style="thin">
        <color indexed="64"/>
      </bottom>
      <diagonal/>
    </border>
    <border>
      <left style="thin">
        <color indexed="64"/>
      </left>
      <right style="thin">
        <color rgb="FFC0C0C0"/>
      </right>
      <top style="thin">
        <color rgb="FFC0C0C0"/>
      </top>
      <bottom style="thin">
        <color indexed="64"/>
      </bottom>
      <diagonal/>
    </border>
    <border>
      <left style="thin">
        <color rgb="FFC0C0C0"/>
      </left>
      <right style="thin">
        <color indexed="64"/>
      </right>
      <top style="thin">
        <color indexed="64"/>
      </top>
      <bottom style="thin">
        <color indexed="64"/>
      </bottom>
      <diagonal/>
    </border>
    <border>
      <left style="thin">
        <color indexed="64"/>
      </left>
      <right style="thin">
        <color rgb="FFC0C0C0"/>
      </right>
      <top style="thin">
        <color indexed="64"/>
      </top>
      <bottom style="thin">
        <color indexed="64"/>
      </bottom>
      <diagonal/>
    </border>
    <border>
      <left style="thin">
        <color rgb="FFC0C0C0"/>
      </left>
      <right style="thin">
        <color indexed="64"/>
      </right>
      <top style="thin">
        <color indexed="64"/>
      </top>
      <bottom style="thin">
        <color rgb="FFC0C0C0"/>
      </bottom>
      <diagonal/>
    </border>
    <border>
      <left style="thin">
        <color indexed="64"/>
      </left>
      <right style="thin">
        <color indexed="64"/>
      </right>
      <top style="thin">
        <color indexed="64"/>
      </top>
      <bottom style="thin">
        <color rgb="FFC0C0C0"/>
      </bottom>
      <diagonal/>
    </border>
    <border>
      <left style="thin">
        <color indexed="64"/>
      </left>
      <right style="thin">
        <color rgb="FFC0C0C0"/>
      </right>
      <top style="thin">
        <color indexed="64"/>
      </top>
      <bottom style="thin">
        <color rgb="FFC0C0C0"/>
      </bottom>
      <diagonal/>
    </border>
    <border>
      <left style="thin">
        <color rgb="FFC0C0C0"/>
      </left>
      <right/>
      <top style="thin">
        <color rgb="FFC0C0C0"/>
      </top>
      <bottom/>
      <diagonal/>
    </border>
    <border>
      <left style="thin">
        <color rgb="FFC0C0C0"/>
      </left>
      <right/>
      <top/>
      <bottom/>
      <diagonal/>
    </border>
    <border>
      <left style="thin">
        <color rgb="FFC0C0C0"/>
      </left>
      <right/>
      <top/>
      <bottom style="thin">
        <color rgb="FFC0C0C0"/>
      </bottom>
      <diagonal/>
    </border>
    <border>
      <left/>
      <right style="thin">
        <color rgb="FFC0C0C0"/>
      </right>
      <top/>
      <bottom style="thin">
        <color rgb="FFC0C0C0"/>
      </bottom>
      <diagonal/>
    </border>
    <border>
      <left style="thin">
        <color indexed="64"/>
      </left>
      <right style="thin">
        <color rgb="FFC0C0C0"/>
      </right>
      <top/>
      <bottom/>
      <diagonal/>
    </border>
  </borders>
  <cellStyleXfs count="4">
    <xf numFmtId="0" fontId="0" fillId="0" borderId="0"/>
    <xf numFmtId="164" fontId="1" fillId="0" borderId="0" applyFont="0" applyFill="0" applyBorder="0" applyAlignment="0" applyProtection="0"/>
    <xf numFmtId="0" fontId="20" fillId="0" borderId="0"/>
    <xf numFmtId="9" fontId="1" fillId="0" borderId="0" applyFont="0" applyFill="0" applyBorder="0" applyAlignment="0" applyProtection="0"/>
  </cellStyleXfs>
  <cellXfs count="309">
    <xf numFmtId="0" fontId="0" fillId="0" borderId="0" xfId="0"/>
    <xf numFmtId="0" fontId="2" fillId="2" borderId="0" xfId="0" applyFont="1" applyFill="1"/>
    <xf numFmtId="0" fontId="2" fillId="2" borderId="0" xfId="0" applyFont="1" applyFill="1" applyAlignment="1">
      <alignment horizontal="center"/>
    </xf>
    <xf numFmtId="0" fontId="4" fillId="2" borderId="0" xfId="0" applyFont="1" applyFill="1"/>
    <xf numFmtId="0" fontId="2" fillId="2" borderId="1" xfId="0" applyFont="1" applyFill="1" applyBorder="1"/>
    <xf numFmtId="0" fontId="2" fillId="2" borderId="2" xfId="0" applyFont="1" applyFill="1" applyBorder="1"/>
    <xf numFmtId="0" fontId="2" fillId="3" borderId="3" xfId="0" applyFont="1" applyFill="1" applyBorder="1"/>
    <xf numFmtId="0" fontId="2" fillId="4" borderId="0" xfId="0" applyFont="1" applyFill="1"/>
    <xf numFmtId="0" fontId="2" fillId="2" borderId="0" xfId="0" applyFont="1" applyFill="1" applyAlignment="1">
      <alignment vertical="center"/>
    </xf>
    <xf numFmtId="0" fontId="2" fillId="2" borderId="4" xfId="0" applyFont="1" applyFill="1" applyBorder="1"/>
    <xf numFmtId="0" fontId="2" fillId="2" borderId="5" xfId="0" applyFont="1" applyFill="1" applyBorder="1"/>
    <xf numFmtId="0" fontId="2" fillId="2" borderId="6" xfId="0" applyFont="1" applyFill="1" applyBorder="1"/>
    <xf numFmtId="0" fontId="2" fillId="2" borderId="7" xfId="0" applyFont="1" applyFill="1" applyBorder="1"/>
    <xf numFmtId="0" fontId="2" fillId="2" borderId="8" xfId="0" applyFont="1" applyFill="1" applyBorder="1"/>
    <xf numFmtId="0" fontId="2" fillId="2" borderId="9" xfId="0" applyFont="1" applyFill="1" applyBorder="1"/>
    <xf numFmtId="0" fontId="2" fillId="2" borderId="3" xfId="0" applyFont="1" applyFill="1" applyBorder="1"/>
    <xf numFmtId="0" fontId="11" fillId="2" borderId="0" xfId="0" applyFont="1" applyFill="1"/>
    <xf numFmtId="0" fontId="8" fillId="4" borderId="0" xfId="0" applyFont="1" applyFill="1"/>
    <xf numFmtId="0" fontId="14" fillId="2" borderId="0" xfId="0" applyFont="1" applyFill="1" applyAlignment="1">
      <alignment horizontal="center" vertical="center"/>
    </xf>
    <xf numFmtId="0" fontId="1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17" fillId="5" borderId="0" xfId="0" applyFont="1" applyFill="1" applyAlignment="1">
      <alignment vertical="center"/>
    </xf>
    <xf numFmtId="0" fontId="4" fillId="6" borderId="0" xfId="0" applyFont="1" applyFill="1"/>
    <xf numFmtId="0" fontId="2" fillId="6" borderId="0" xfId="0" applyFont="1" applyFill="1"/>
    <xf numFmtId="0" fontId="8" fillId="6" borderId="0" xfId="0" applyFont="1" applyFill="1"/>
    <xf numFmtId="0" fontId="5" fillId="6" borderId="0" xfId="0" applyFont="1" applyFill="1"/>
    <xf numFmtId="0" fontId="2" fillId="6" borderId="0" xfId="0" applyFont="1" applyFill="1" applyAlignment="1">
      <alignment horizontal="right"/>
    </xf>
    <xf numFmtId="0" fontId="2" fillId="6" borderId="0" xfId="0" applyFont="1" applyFill="1" applyAlignment="1">
      <alignment horizontal="center"/>
    </xf>
    <xf numFmtId="0" fontId="2" fillId="6" borderId="0" xfId="0" applyFont="1" applyFill="1" applyAlignment="1">
      <alignment vertical="center" wrapText="1"/>
    </xf>
    <xf numFmtId="0" fontId="4" fillId="6" borderId="0" xfId="0" applyFont="1" applyFill="1" applyAlignment="1">
      <alignment horizontal="center" vertical="center"/>
    </xf>
    <xf numFmtId="0" fontId="4" fillId="6" borderId="0" xfId="0" applyFont="1" applyFill="1" applyAlignment="1">
      <alignment horizontal="right" vertical="center"/>
    </xf>
    <xf numFmtId="0" fontId="5" fillId="6" borderId="0" xfId="0" applyFont="1" applyFill="1" applyAlignment="1">
      <alignment horizontal="left" vertical="center"/>
    </xf>
    <xf numFmtId="0" fontId="5" fillId="6" borderId="0" xfId="0" applyFont="1" applyFill="1" applyAlignment="1">
      <alignment vertical="center"/>
    </xf>
    <xf numFmtId="0" fontId="2" fillId="7" borderId="0" xfId="0" applyFont="1" applyFill="1"/>
    <xf numFmtId="0" fontId="12" fillId="6" borderId="0" xfId="0" applyFont="1" applyFill="1"/>
    <xf numFmtId="0" fontId="2" fillId="6" borderId="0" xfId="0" applyFont="1" applyFill="1" applyAlignment="1">
      <alignment horizontal="left"/>
    </xf>
    <xf numFmtId="0" fontId="4" fillId="6" borderId="0" xfId="0" applyFont="1" applyFill="1" applyAlignment="1">
      <alignment vertical="center"/>
    </xf>
    <xf numFmtId="0" fontId="2" fillId="6" borderId="0" xfId="0" applyFont="1" applyFill="1" applyAlignment="1">
      <alignment vertical="center"/>
    </xf>
    <xf numFmtId="0" fontId="2" fillId="3" borderId="10" xfId="0" applyFont="1" applyFill="1" applyBorder="1" applyAlignment="1" applyProtection="1">
      <alignment horizontal="center" vertical="center"/>
      <protection locked="0"/>
    </xf>
    <xf numFmtId="0" fontId="2" fillId="2" borderId="10" xfId="0" applyFont="1" applyFill="1" applyBorder="1" applyAlignment="1">
      <alignment horizontal="center"/>
    </xf>
    <xf numFmtId="1" fontId="2" fillId="3" borderId="10" xfId="0" applyNumberFormat="1" applyFont="1" applyFill="1" applyBorder="1" applyAlignment="1" applyProtection="1">
      <alignment horizontal="center" vertical="center"/>
      <protection locked="0"/>
    </xf>
    <xf numFmtId="0" fontId="18" fillId="6" borderId="0" xfId="0" applyFont="1" applyFill="1" applyAlignment="1">
      <alignment horizontal="center"/>
    </xf>
    <xf numFmtId="0" fontId="19" fillId="6" borderId="0" xfId="0" applyFont="1" applyFill="1" applyAlignment="1">
      <alignment horizontal="center"/>
    </xf>
    <xf numFmtId="0" fontId="19" fillId="6" borderId="0" xfId="0" applyFont="1" applyFill="1" applyAlignment="1">
      <alignment horizontal="center" vertical="center"/>
    </xf>
    <xf numFmtId="0" fontId="4" fillId="8" borderId="10"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2" borderId="10" xfId="0" applyFont="1" applyFill="1" applyBorder="1" applyAlignment="1">
      <alignment horizontal="center"/>
    </xf>
    <xf numFmtId="0" fontId="4" fillId="2" borderId="10"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3" borderId="10" xfId="0" applyFont="1" applyFill="1" applyBorder="1" applyProtection="1">
      <protection locked="0"/>
    </xf>
    <xf numFmtId="0" fontId="18" fillId="6" borderId="0" xfId="0" applyFont="1" applyFill="1" applyAlignment="1">
      <alignment horizontal="center" vertical="center"/>
    </xf>
    <xf numFmtId="0" fontId="4" fillId="2" borderId="10" xfId="0" applyFont="1" applyFill="1" applyBorder="1" applyAlignment="1">
      <alignment horizontal="center" vertical="center"/>
    </xf>
    <xf numFmtId="0" fontId="2" fillId="3" borderId="10" xfId="0" applyFont="1" applyFill="1" applyBorder="1" applyAlignment="1" applyProtection="1">
      <alignment horizontal="center"/>
      <protection locked="0"/>
    </xf>
    <xf numFmtId="0" fontId="2" fillId="3" borderId="10" xfId="0" applyFont="1" applyFill="1" applyBorder="1" applyAlignment="1">
      <alignment horizontal="center"/>
    </xf>
    <xf numFmtId="0" fontId="4" fillId="2" borderId="11" xfId="0" applyFont="1" applyFill="1" applyBorder="1" applyAlignment="1">
      <alignment horizontal="right"/>
    </xf>
    <xf numFmtId="0" fontId="2" fillId="2" borderId="10" xfId="0" applyFont="1" applyFill="1" applyBorder="1"/>
    <xf numFmtId="0" fontId="2" fillId="3" borderId="10" xfId="0" applyFont="1" applyFill="1" applyBorder="1" applyAlignment="1" applyProtection="1">
      <alignment horizontal="left" vertical="center"/>
      <protection locked="0"/>
    </xf>
    <xf numFmtId="0" fontId="18" fillId="6" borderId="0" xfId="0" applyFont="1" applyFill="1"/>
    <xf numFmtId="0" fontId="2" fillId="9" borderId="10" xfId="0" applyFont="1" applyFill="1" applyBorder="1" applyAlignment="1" applyProtection="1">
      <alignment horizontal="center" vertical="center"/>
      <protection locked="0"/>
    </xf>
    <xf numFmtId="0" fontId="2" fillId="6" borderId="4" xfId="0" applyFont="1" applyFill="1" applyBorder="1"/>
    <xf numFmtId="0" fontId="2" fillId="6" borderId="5" xfId="0" applyFont="1" applyFill="1" applyBorder="1"/>
    <xf numFmtId="0" fontId="2" fillId="6" borderId="1" xfId="0" applyFont="1" applyFill="1" applyBorder="1"/>
    <xf numFmtId="0" fontId="2" fillId="6" borderId="6" xfId="0" applyFont="1" applyFill="1" applyBorder="1"/>
    <xf numFmtId="0" fontId="2" fillId="6" borderId="7" xfId="0" applyFont="1" applyFill="1" applyBorder="1"/>
    <xf numFmtId="0" fontId="2" fillId="6" borderId="2" xfId="0" applyFont="1" applyFill="1" applyBorder="1"/>
    <xf numFmtId="0" fontId="2" fillId="6" borderId="9" xfId="0" applyFont="1" applyFill="1" applyBorder="1"/>
    <xf numFmtId="0" fontId="2" fillId="6" borderId="8" xfId="0" applyFont="1" applyFill="1" applyBorder="1"/>
    <xf numFmtId="10" fontId="2" fillId="3" borderId="10" xfId="0" applyNumberFormat="1" applyFont="1" applyFill="1" applyBorder="1" applyAlignment="1" applyProtection="1">
      <alignment horizontal="center" vertical="center"/>
      <protection locked="0"/>
    </xf>
    <xf numFmtId="0" fontId="2" fillId="7" borderId="10" xfId="0" applyFont="1" applyFill="1" applyBorder="1" applyAlignment="1">
      <alignment horizontal="left" vertical="center" wrapText="1"/>
    </xf>
    <xf numFmtId="0" fontId="4" fillId="6" borderId="10" xfId="0" applyFont="1" applyFill="1" applyBorder="1" applyAlignment="1">
      <alignment horizontal="left" vertical="center"/>
    </xf>
    <xf numFmtId="0" fontId="7" fillId="6" borderId="0" xfId="0" applyFont="1" applyFill="1"/>
    <xf numFmtId="0" fontId="2" fillId="9" borderId="10" xfId="0" applyFont="1" applyFill="1" applyBorder="1" applyAlignment="1" applyProtection="1">
      <alignment horizontal="left" vertical="top" wrapText="1"/>
      <protection locked="0"/>
    </xf>
    <xf numFmtId="0" fontId="2" fillId="7" borderId="0" xfId="0" applyFont="1" applyFill="1" applyAlignment="1">
      <alignment horizontal="center"/>
    </xf>
    <xf numFmtId="0" fontId="4" fillId="7" borderId="0" xfId="0" applyFont="1" applyFill="1"/>
    <xf numFmtId="0" fontId="4" fillId="6" borderId="0" xfId="0" applyFont="1" applyFill="1" applyAlignment="1">
      <alignment horizontal="center"/>
    </xf>
    <xf numFmtId="0" fontId="4" fillId="6" borderId="6" xfId="0" applyFont="1" applyFill="1" applyBorder="1" applyAlignment="1">
      <alignment horizontal="right"/>
    </xf>
    <xf numFmtId="0" fontId="4" fillId="6" borderId="6" xfId="0" applyFont="1" applyFill="1" applyBorder="1"/>
    <xf numFmtId="0" fontId="2" fillId="6" borderId="0" xfId="0" applyFont="1" applyFill="1" applyAlignment="1">
      <alignment horizontal="center" vertical="center"/>
    </xf>
    <xf numFmtId="0" fontId="5" fillId="6" borderId="8" xfId="0" applyFont="1" applyFill="1" applyBorder="1"/>
    <xf numFmtId="0" fontId="2" fillId="6" borderId="3" xfId="0" applyFont="1" applyFill="1" applyBorder="1"/>
    <xf numFmtId="0" fontId="5" fillId="6" borderId="5" xfId="0" applyFont="1" applyFill="1" applyBorder="1"/>
    <xf numFmtId="0" fontId="2" fillId="6" borderId="6" xfId="0" applyFont="1" applyFill="1" applyBorder="1" applyAlignment="1">
      <alignment horizontal="right"/>
    </xf>
    <xf numFmtId="0" fontId="4" fillId="6" borderId="6" xfId="0" applyFont="1" applyFill="1" applyBorder="1" applyAlignment="1">
      <alignment horizontal="right" vertical="center"/>
    </xf>
    <xf numFmtId="0" fontId="4" fillId="6" borderId="21" xfId="0" applyFont="1" applyFill="1" applyBorder="1" applyAlignment="1">
      <alignment horizontal="center" vertical="center"/>
    </xf>
    <xf numFmtId="0" fontId="14" fillId="6" borderId="0" xfId="0" applyFont="1" applyFill="1"/>
    <xf numFmtId="0" fontId="13" fillId="6" borderId="0" xfId="0" applyFont="1" applyFill="1" applyAlignment="1">
      <alignment vertical="center" wrapText="1"/>
    </xf>
    <xf numFmtId="0" fontId="2" fillId="7" borderId="10" xfId="0" applyFont="1" applyFill="1" applyBorder="1" applyAlignment="1">
      <alignment horizontal="center" vertical="center"/>
    </xf>
    <xf numFmtId="0" fontId="2" fillId="8" borderId="0" xfId="0" applyFont="1" applyFill="1"/>
    <xf numFmtId="0" fontId="2" fillId="8" borderId="0" xfId="0" applyFont="1" applyFill="1" applyAlignment="1">
      <alignment horizontal="center" vertical="center"/>
    </xf>
    <xf numFmtId="165" fontId="2" fillId="3" borderId="10" xfId="0" applyNumberFormat="1" applyFont="1" applyFill="1" applyBorder="1" applyAlignment="1" applyProtection="1">
      <alignment horizontal="center" vertical="center"/>
      <protection locked="0"/>
    </xf>
    <xf numFmtId="165" fontId="2" fillId="3" borderId="10" xfId="2" applyNumberFormat="1" applyFont="1" applyFill="1" applyBorder="1" applyAlignment="1" applyProtection="1">
      <alignment horizontal="center" vertical="center"/>
      <protection locked="0"/>
    </xf>
    <xf numFmtId="0" fontId="2" fillId="8" borderId="0" xfId="0" applyFont="1" applyFill="1" applyAlignment="1">
      <alignment horizontal="center" vertical="top"/>
    </xf>
    <xf numFmtId="0" fontId="2" fillId="8" borderId="0" xfId="0" applyFont="1" applyFill="1" applyAlignment="1">
      <alignment horizontal="left" vertical="top" wrapText="1"/>
    </xf>
    <xf numFmtId="0" fontId="2" fillId="8" borderId="0" xfId="0" applyFont="1" applyFill="1" applyAlignment="1">
      <alignment horizontal="left" vertical="center" wrapText="1"/>
    </xf>
    <xf numFmtId="0" fontId="5" fillId="2" borderId="0" xfId="0" applyFont="1" applyFill="1"/>
    <xf numFmtId="0" fontId="5" fillId="2" borderId="0" xfId="0" applyFont="1" applyFill="1" applyAlignment="1">
      <alignment horizontal="center"/>
    </xf>
    <xf numFmtId="0" fontId="5" fillId="2" borderId="0" xfId="0" applyFont="1" applyFill="1" applyAlignment="1">
      <alignment horizontal="center" vertical="center"/>
    </xf>
    <xf numFmtId="0" fontId="5" fillId="2" borderId="0" xfId="0" applyFont="1" applyFill="1" applyAlignment="1">
      <alignment vertical="center"/>
    </xf>
    <xf numFmtId="0" fontId="2" fillId="6" borderId="20" xfId="0" applyFont="1" applyFill="1" applyBorder="1"/>
    <xf numFmtId="0" fontId="19" fillId="6" borderId="20" xfId="0" applyFont="1" applyFill="1" applyBorder="1" applyAlignment="1">
      <alignment horizontal="center" vertical="center"/>
    </xf>
    <xf numFmtId="0" fontId="4" fillId="2" borderId="20" xfId="0" applyFont="1" applyFill="1" applyBorder="1" applyAlignment="1">
      <alignment horizontal="center"/>
    </xf>
    <xf numFmtId="0" fontId="2" fillId="2" borderId="20" xfId="0" applyFont="1" applyFill="1" applyBorder="1"/>
    <xf numFmtId="165" fontId="2" fillId="3" borderId="11" xfId="2" applyNumberFormat="1" applyFont="1" applyFill="1" applyBorder="1" applyAlignment="1" applyProtection="1">
      <alignment horizontal="center" vertical="center"/>
      <protection locked="0"/>
    </xf>
    <xf numFmtId="0" fontId="2" fillId="6" borderId="0" xfId="0" quotePrefix="1" applyFont="1" applyFill="1" applyAlignment="1">
      <alignment vertical="top" wrapText="1"/>
    </xf>
    <xf numFmtId="3" fontId="2" fillId="3" borderId="10" xfId="0" applyNumberFormat="1" applyFont="1" applyFill="1" applyBorder="1" applyAlignment="1" applyProtection="1">
      <alignment horizontal="center" vertical="center"/>
      <protection locked="0"/>
    </xf>
    <xf numFmtId="0" fontId="4" fillId="6" borderId="6" xfId="0" applyFont="1" applyFill="1" applyBorder="1" applyAlignment="1">
      <alignment horizontal="right" vertical="center" wrapText="1"/>
    </xf>
    <xf numFmtId="0" fontId="2" fillId="6" borderId="7" xfId="0" applyFont="1" applyFill="1" applyBorder="1" applyAlignment="1">
      <alignment horizontal="right"/>
    </xf>
    <xf numFmtId="0" fontId="0" fillId="0" borderId="0" xfId="0" applyProtection="1">
      <protection locked="0"/>
    </xf>
    <xf numFmtId="0" fontId="4" fillId="2" borderId="10" xfId="0" applyFont="1" applyFill="1" applyBorder="1" applyAlignment="1">
      <alignment horizontal="center"/>
    </xf>
    <xf numFmtId="0" fontId="4" fillId="2" borderId="11" xfId="0" applyFont="1" applyFill="1" applyBorder="1" applyAlignment="1">
      <alignment horizontal="center"/>
    </xf>
    <xf numFmtId="0" fontId="4" fillId="2" borderId="20" xfId="0" applyFont="1" applyFill="1" applyBorder="1" applyAlignment="1">
      <alignment horizontal="center"/>
    </xf>
    <xf numFmtId="0" fontId="2" fillId="8" borderId="0" xfId="0" applyFont="1" applyFill="1" applyAlignment="1">
      <alignment horizontal="left" vertical="top" wrapText="1"/>
    </xf>
    <xf numFmtId="0" fontId="4" fillId="8" borderId="0" xfId="0" applyFont="1" applyFill="1" applyAlignment="1">
      <alignment horizontal="left" vertical="center"/>
    </xf>
    <xf numFmtId="0" fontId="9" fillId="2" borderId="0" xfId="0" applyFont="1" applyFill="1" applyAlignment="1">
      <alignment horizontal="center"/>
    </xf>
    <xf numFmtId="0" fontId="2" fillId="2" borderId="0" xfId="0" applyFont="1" applyFill="1" applyAlignment="1">
      <alignment horizontal="justify" vertical="top"/>
    </xf>
    <xf numFmtId="0" fontId="2" fillId="8" borderId="0" xfId="0" applyFont="1" applyFill="1" applyAlignment="1">
      <alignment horizontal="left" vertical="center"/>
    </xf>
    <xf numFmtId="0" fontId="2" fillId="8" borderId="0" xfId="0" applyFont="1" applyFill="1" applyAlignment="1">
      <alignment horizontal="left" vertical="center" wrapText="1"/>
    </xf>
    <xf numFmtId="0" fontId="2" fillId="9" borderId="0" xfId="0" applyFont="1" applyFill="1" applyAlignment="1" applyProtection="1">
      <alignment horizontal="left" vertical="top"/>
      <protection locked="0"/>
    </xf>
    <xf numFmtId="0" fontId="4" fillId="6" borderId="0" xfId="0" applyFont="1" applyFill="1" applyAlignment="1">
      <alignment horizontal="right"/>
    </xf>
    <xf numFmtId="0" fontId="4" fillId="6" borderId="0" xfId="0" applyFont="1" applyFill="1" applyAlignment="1">
      <alignment horizontal="left"/>
    </xf>
    <xf numFmtId="0" fontId="2" fillId="3" borderId="11"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protection locked="0"/>
    </xf>
    <xf numFmtId="0" fontId="2" fillId="2" borderId="10" xfId="0" applyFont="1" applyFill="1" applyBorder="1" applyAlignment="1">
      <alignment vertical="center" wrapText="1"/>
    </xf>
    <xf numFmtId="0" fontId="2" fillId="3" borderId="10" xfId="0" applyFont="1" applyFill="1" applyBorder="1" applyAlignment="1" applyProtection="1">
      <alignment horizontal="center" vertical="center"/>
      <protection locked="0"/>
    </xf>
    <xf numFmtId="0" fontId="2" fillId="2" borderId="10" xfId="0" applyFont="1" applyFill="1" applyBorder="1" applyAlignment="1">
      <alignment horizontal="center"/>
    </xf>
    <xf numFmtId="0" fontId="2" fillId="6" borderId="0" xfId="0" applyFont="1" applyFill="1" applyAlignment="1">
      <alignment horizontal="left" vertical="center" wrapText="1"/>
    </xf>
    <xf numFmtId="0" fontId="4" fillId="6" borderId="0" xfId="0" applyFont="1" applyFill="1" applyAlignment="1">
      <alignment horizontal="center" vertical="center"/>
    </xf>
    <xf numFmtId="0" fontId="2" fillId="3" borderId="13" xfId="0" applyFont="1" applyFill="1" applyBorder="1" applyAlignment="1" applyProtection="1">
      <alignment horizontal="left" vertical="top" wrapText="1"/>
      <protection locked="0"/>
    </xf>
    <xf numFmtId="0" fontId="2" fillId="3" borderId="14" xfId="0" applyFont="1" applyFill="1" applyBorder="1" applyAlignment="1" applyProtection="1">
      <alignment horizontal="left" vertical="top" wrapText="1"/>
      <protection locked="0"/>
    </xf>
    <xf numFmtId="0" fontId="2" fillId="3" borderId="15" xfId="0" applyFont="1" applyFill="1" applyBorder="1" applyAlignment="1" applyProtection="1">
      <alignment horizontal="left" vertical="top" wrapText="1"/>
      <protection locked="0"/>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3" borderId="10" xfId="0" applyFont="1" applyFill="1" applyBorder="1" applyAlignment="1" applyProtection="1">
      <alignment horizontal="left" vertical="top"/>
      <protection locked="0"/>
    </xf>
    <xf numFmtId="0" fontId="2" fillId="3" borderId="16" xfId="0" applyFont="1" applyFill="1" applyBorder="1" applyAlignment="1" applyProtection="1">
      <alignment horizontal="left" vertical="top" wrapText="1"/>
      <protection locked="0"/>
    </xf>
    <xf numFmtId="0" fontId="2" fillId="3" borderId="16" xfId="0" applyFont="1" applyFill="1" applyBorder="1" applyAlignment="1" applyProtection="1">
      <alignment horizontal="left" vertical="top"/>
      <protection locked="0"/>
    </xf>
    <xf numFmtId="0" fontId="2" fillId="3" borderId="17" xfId="0" applyFont="1" applyFill="1" applyBorder="1" applyAlignment="1" applyProtection="1">
      <alignment horizontal="left" vertical="top"/>
      <protection locked="0"/>
    </xf>
    <xf numFmtId="0" fontId="2" fillId="3" borderId="18" xfId="0" applyFont="1" applyFill="1" applyBorder="1" applyAlignment="1" applyProtection="1">
      <alignment horizontal="left" vertical="top"/>
      <protection locked="0"/>
    </xf>
    <xf numFmtId="0" fontId="0" fillId="0" borderId="10" xfId="0" applyBorder="1" applyAlignment="1">
      <alignment vertical="center"/>
    </xf>
    <xf numFmtId="0" fontId="2" fillId="2" borderId="10" xfId="0" applyFont="1" applyFill="1" applyBorder="1" applyAlignment="1">
      <alignment horizontal="center" vertical="center"/>
    </xf>
    <xf numFmtId="0" fontId="2" fillId="7" borderId="11" xfId="0" applyFont="1" applyFill="1" applyBorder="1" applyAlignment="1">
      <alignment horizontal="center" vertical="center"/>
    </xf>
    <xf numFmtId="0" fontId="2" fillId="7" borderId="12" xfId="0" applyFont="1" applyFill="1" applyBorder="1" applyAlignment="1">
      <alignment horizontal="center" vertical="center"/>
    </xf>
    <xf numFmtId="0" fontId="2" fillId="0" borderId="11" xfId="0" applyFont="1" applyBorder="1" applyAlignment="1">
      <alignment horizontal="left" vertical="center" wrapText="1"/>
    </xf>
    <xf numFmtId="0" fontId="2" fillId="0" borderId="20" xfId="0" applyFont="1" applyBorder="1" applyAlignment="1">
      <alignment horizontal="left" vertical="center" wrapText="1"/>
    </xf>
    <xf numFmtId="0" fontId="2" fillId="0" borderId="12" xfId="0" applyFont="1" applyBorder="1" applyAlignment="1">
      <alignment horizontal="left" vertical="center" wrapText="1"/>
    </xf>
    <xf numFmtId="0" fontId="2" fillId="9" borderId="11" xfId="0" applyFont="1" applyFill="1" applyBorder="1" applyAlignment="1" applyProtection="1">
      <alignment horizontal="center" vertical="center"/>
      <protection locked="0"/>
    </xf>
    <xf numFmtId="0" fontId="2" fillId="9" borderId="12" xfId="0" applyFont="1" applyFill="1" applyBorder="1" applyAlignment="1" applyProtection="1">
      <alignment horizontal="center" vertical="center"/>
      <protection locked="0"/>
    </xf>
    <xf numFmtId="0" fontId="2" fillId="3" borderId="11" xfId="0" applyFont="1" applyFill="1" applyBorder="1" applyAlignment="1" applyProtection="1">
      <alignment horizontal="left" vertical="top" wrapText="1"/>
      <protection locked="0"/>
    </xf>
    <xf numFmtId="0" fontId="2" fillId="3" borderId="20" xfId="0" applyFont="1" applyFill="1" applyBorder="1" applyAlignment="1" applyProtection="1">
      <alignment horizontal="left" vertical="top" wrapText="1"/>
      <protection locked="0"/>
    </xf>
    <xf numFmtId="0" fontId="2" fillId="3" borderId="12" xfId="0" applyFont="1" applyFill="1" applyBorder="1" applyAlignment="1" applyProtection="1">
      <alignment horizontal="left" vertical="top" wrapText="1"/>
      <protection locked="0"/>
    </xf>
    <xf numFmtId="0" fontId="2" fillId="9" borderId="35" xfId="0" applyFont="1" applyFill="1" applyBorder="1" applyAlignment="1" applyProtection="1">
      <alignment horizontal="center" vertical="center"/>
      <protection locked="0"/>
    </xf>
    <xf numFmtId="0" fontId="2" fillId="9" borderId="23" xfId="0" applyFont="1" applyFill="1" applyBorder="1" applyAlignment="1" applyProtection="1">
      <alignment horizontal="center" vertical="center"/>
      <protection locked="0"/>
    </xf>
    <xf numFmtId="0" fontId="7" fillId="6" borderId="21" xfId="0" applyFont="1" applyFill="1" applyBorder="1" applyAlignment="1">
      <alignment horizontal="center"/>
    </xf>
    <xf numFmtId="0" fontId="4" fillId="0" borderId="11" xfId="0" applyFont="1" applyBorder="1" applyAlignment="1">
      <alignment horizontal="center" vertical="center"/>
    </xf>
    <xf numFmtId="0" fontId="4" fillId="0" borderId="20"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2" fillId="3" borderId="35" xfId="0" applyFont="1" applyFill="1" applyBorder="1" applyAlignment="1" applyProtection="1">
      <alignment horizontal="left" vertical="top" wrapText="1"/>
      <protection locked="0"/>
    </xf>
    <xf numFmtId="0" fontId="2" fillId="3" borderId="22" xfId="0" applyFont="1" applyFill="1" applyBorder="1" applyAlignment="1" applyProtection="1">
      <alignment horizontal="left" vertical="top" wrapText="1"/>
      <protection locked="0"/>
    </xf>
    <xf numFmtId="0" fontId="2" fillId="3" borderId="23" xfId="0" applyFont="1" applyFill="1" applyBorder="1" applyAlignment="1" applyProtection="1">
      <alignment horizontal="left" vertical="top" wrapText="1"/>
      <protection locked="0"/>
    </xf>
    <xf numFmtId="0" fontId="4" fillId="6" borderId="22" xfId="0" applyFont="1" applyFill="1" applyBorder="1" applyAlignment="1">
      <alignment horizontal="center" vertical="center"/>
    </xf>
    <xf numFmtId="0" fontId="4" fillId="6" borderId="23" xfId="0" applyFont="1" applyFill="1" applyBorder="1" applyAlignment="1">
      <alignment horizontal="center" vertical="center"/>
    </xf>
    <xf numFmtId="0" fontId="2" fillId="3" borderId="11" xfId="0" quotePrefix="1" applyFont="1" applyFill="1" applyBorder="1" applyAlignment="1" applyProtection="1">
      <alignment horizontal="left" vertical="top" wrapText="1"/>
      <protection locked="0"/>
    </xf>
    <xf numFmtId="0" fontId="4" fillId="6" borderId="1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7" borderId="35" xfId="0" applyFont="1" applyFill="1" applyBorder="1" applyAlignment="1">
      <alignment horizontal="center" vertical="center"/>
    </xf>
    <xf numFmtId="0" fontId="2" fillId="7" borderId="23" xfId="0" applyFont="1" applyFill="1" applyBorder="1" applyAlignment="1">
      <alignment horizontal="center" vertical="center"/>
    </xf>
    <xf numFmtId="0" fontId="2" fillId="3" borderId="22" xfId="0" applyFont="1" applyFill="1" applyBorder="1" applyAlignment="1" applyProtection="1">
      <alignment horizontal="left" vertical="top"/>
      <protection locked="0"/>
    </xf>
    <xf numFmtId="0" fontId="2" fillId="3" borderId="23" xfId="0" applyFont="1" applyFill="1" applyBorder="1" applyAlignment="1" applyProtection="1">
      <alignment horizontal="left" vertical="top"/>
      <protection locked="0"/>
    </xf>
    <xf numFmtId="0" fontId="2" fillId="3" borderId="36" xfId="0" applyFont="1" applyFill="1" applyBorder="1" applyAlignment="1" applyProtection="1">
      <alignment horizontal="left" vertical="top"/>
      <protection locked="0"/>
    </xf>
    <xf numFmtId="0" fontId="2" fillId="3" borderId="19" xfId="0" applyFont="1" applyFill="1" applyBorder="1" applyAlignment="1" applyProtection="1">
      <alignment horizontal="left" vertical="top"/>
      <protection locked="0"/>
    </xf>
    <xf numFmtId="0" fontId="2" fillId="3" borderId="37" xfId="0" applyFont="1" applyFill="1" applyBorder="1" applyAlignment="1" applyProtection="1">
      <alignment horizontal="left" vertical="top"/>
      <protection locked="0"/>
    </xf>
    <xf numFmtId="0" fontId="2" fillId="3" borderId="21" xfId="0" applyFont="1" applyFill="1" applyBorder="1" applyAlignment="1" applyProtection="1">
      <alignment horizontal="left" vertical="top"/>
      <protection locked="0"/>
    </xf>
    <xf numFmtId="0" fontId="2" fillId="3" borderId="38" xfId="0" applyFont="1" applyFill="1" applyBorder="1" applyAlignment="1" applyProtection="1">
      <alignment horizontal="left" vertical="top"/>
      <protection locked="0"/>
    </xf>
    <xf numFmtId="0" fontId="5" fillId="6" borderId="0" xfId="0" applyFont="1" applyFill="1" applyAlignment="1">
      <alignment horizontal="left" vertical="center"/>
    </xf>
    <xf numFmtId="0" fontId="5" fillId="6" borderId="2" xfId="0" applyFont="1" applyFill="1" applyBorder="1" applyAlignment="1">
      <alignment horizontal="left" vertical="center"/>
    </xf>
    <xf numFmtId="0" fontId="2" fillId="2" borderId="35"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0" xfId="0" applyFont="1" applyFill="1" applyAlignment="1">
      <alignment horizontal="center" vertical="center"/>
    </xf>
    <xf numFmtId="0" fontId="2" fillId="2" borderId="19"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35"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9"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3" borderId="35" xfId="0" quotePrefix="1" applyFont="1" applyFill="1" applyBorder="1" applyAlignment="1" applyProtection="1">
      <alignment horizontal="left" vertical="top" wrapText="1"/>
      <protection locked="0"/>
    </xf>
    <xf numFmtId="0" fontId="0" fillId="3" borderId="36" xfId="0" applyFill="1" applyBorder="1" applyAlignment="1" applyProtection="1">
      <alignment horizontal="left" vertical="top"/>
      <protection locked="0"/>
    </xf>
    <xf numFmtId="0" fontId="0" fillId="3" borderId="0" xfId="0" applyFill="1" applyAlignment="1" applyProtection="1">
      <alignment horizontal="left" vertical="top"/>
      <protection locked="0"/>
    </xf>
    <xf numFmtId="0" fontId="0" fillId="3" borderId="19" xfId="0" applyFill="1" applyBorder="1" applyAlignment="1" applyProtection="1">
      <alignment horizontal="left" vertical="top"/>
      <protection locked="0"/>
    </xf>
    <xf numFmtId="0" fontId="0" fillId="3" borderId="37" xfId="0" applyFill="1" applyBorder="1" applyAlignment="1" applyProtection="1">
      <alignment horizontal="left" vertical="top"/>
      <protection locked="0"/>
    </xf>
    <xf numFmtId="0" fontId="0" fillId="3" borderId="21" xfId="0" applyFill="1" applyBorder="1" applyAlignment="1" applyProtection="1">
      <alignment horizontal="left" vertical="top"/>
      <protection locked="0"/>
    </xf>
    <xf numFmtId="0" fontId="0" fillId="3" borderId="38" xfId="0" applyFill="1" applyBorder="1" applyAlignment="1" applyProtection="1">
      <alignment horizontal="left" vertical="top"/>
      <protection locked="0"/>
    </xf>
    <xf numFmtId="0" fontId="2" fillId="3" borderId="35" xfId="0" applyFont="1" applyFill="1" applyBorder="1" applyAlignment="1" applyProtection="1">
      <alignment horizontal="left" vertical="top"/>
      <protection locked="0"/>
    </xf>
    <xf numFmtId="0" fontId="4" fillId="2" borderId="10" xfId="0" applyFont="1" applyFill="1" applyBorder="1" applyAlignment="1">
      <alignment horizontal="center" vertical="center" wrapText="1"/>
    </xf>
    <xf numFmtId="0" fontId="2" fillId="3" borderId="10" xfId="0" applyFont="1" applyFill="1" applyBorder="1" applyAlignment="1" applyProtection="1">
      <alignment horizontal="left" vertical="top" wrapText="1"/>
      <protection locked="0"/>
    </xf>
    <xf numFmtId="0" fontId="2" fillId="3" borderId="10" xfId="0" applyFont="1" applyFill="1" applyBorder="1" applyAlignment="1" applyProtection="1">
      <alignment horizontal="center" vertical="center" wrapText="1"/>
      <protection locked="0"/>
    </xf>
    <xf numFmtId="0" fontId="2" fillId="3" borderId="27" xfId="0" applyFont="1" applyFill="1" applyBorder="1" applyProtection="1">
      <protection locked="0"/>
    </xf>
    <xf numFmtId="0" fontId="2" fillId="3" borderId="28" xfId="0" applyFont="1" applyFill="1" applyBorder="1" applyProtection="1">
      <protection locked="0"/>
    </xf>
    <xf numFmtId="0" fontId="2" fillId="3" borderId="29" xfId="0" applyFont="1" applyFill="1" applyBorder="1" applyProtection="1">
      <protection locked="0"/>
    </xf>
    <xf numFmtId="0" fontId="2" fillId="3" borderId="30" xfId="0" applyFont="1" applyFill="1" applyBorder="1" applyProtection="1">
      <protection locked="0"/>
    </xf>
    <xf numFmtId="0" fontId="2" fillId="3" borderId="3" xfId="0" applyFont="1" applyFill="1" applyBorder="1" applyProtection="1">
      <protection locked="0"/>
    </xf>
    <xf numFmtId="0" fontId="2" fillId="3" borderId="31" xfId="0" applyFont="1" applyFill="1" applyBorder="1" applyProtection="1">
      <protection locked="0"/>
    </xf>
    <xf numFmtId="0" fontId="2" fillId="3" borderId="32" xfId="0" applyFont="1" applyFill="1" applyBorder="1" applyProtection="1">
      <protection locked="0"/>
    </xf>
    <xf numFmtId="0" fontId="2" fillId="3" borderId="33" xfId="0" applyFont="1" applyFill="1" applyBorder="1" applyProtection="1">
      <protection locked="0"/>
    </xf>
    <xf numFmtId="0" fontId="2" fillId="3" borderId="34" xfId="0" applyFont="1" applyFill="1" applyBorder="1" applyProtection="1">
      <protection locked="0"/>
    </xf>
    <xf numFmtId="0" fontId="2" fillId="3" borderId="24" xfId="0" applyFont="1" applyFill="1" applyBorder="1" applyAlignment="1" applyProtection="1">
      <alignment horizontal="left" vertical="top" wrapText="1"/>
      <protection locked="0"/>
    </xf>
    <xf numFmtId="0" fontId="2" fillId="3" borderId="25" xfId="0" applyFont="1" applyFill="1" applyBorder="1" applyAlignment="1" applyProtection="1">
      <alignment horizontal="left" vertical="top" wrapText="1"/>
      <protection locked="0"/>
    </xf>
    <xf numFmtId="0" fontId="2" fillId="3" borderId="26" xfId="0" applyFont="1" applyFill="1" applyBorder="1" applyAlignment="1" applyProtection="1">
      <alignment horizontal="left" vertical="top" wrapText="1"/>
      <protection locked="0"/>
    </xf>
    <xf numFmtId="0" fontId="2" fillId="3" borderId="16" xfId="0" applyFont="1" applyFill="1" applyBorder="1" applyAlignment="1" applyProtection="1">
      <alignment horizontal="center" vertical="center" wrapText="1"/>
      <protection locked="0"/>
    </xf>
    <xf numFmtId="0" fontId="2" fillId="3" borderId="17" xfId="0" applyFont="1" applyFill="1" applyBorder="1" applyAlignment="1" applyProtection="1">
      <alignment horizontal="center" vertical="center" wrapText="1"/>
      <protection locked="0"/>
    </xf>
    <xf numFmtId="0" fontId="2" fillId="3" borderId="18" xfId="0" applyFont="1" applyFill="1" applyBorder="1" applyAlignment="1" applyProtection="1">
      <alignment horizontal="center" vertical="center" wrapText="1"/>
      <protection locked="0"/>
    </xf>
    <xf numFmtId="0" fontId="2" fillId="6" borderId="0" xfId="0" applyFont="1" applyFill="1" applyAlignment="1">
      <alignment horizontal="left" vertical="center"/>
    </xf>
    <xf numFmtId="0" fontId="2" fillId="6" borderId="0" xfId="0" applyFont="1" applyFill="1" applyAlignment="1">
      <alignment horizontal="right" vertical="center" wrapText="1"/>
    </xf>
    <xf numFmtId="0" fontId="2" fillId="3" borderId="35" xfId="0" quotePrefix="1" applyFont="1" applyFill="1" applyBorder="1" applyAlignment="1" applyProtection="1">
      <alignment horizontal="left" vertical="top"/>
      <protection locked="0"/>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4" fillId="2" borderId="10" xfId="0" applyFont="1" applyFill="1" applyBorder="1" applyAlignment="1">
      <alignment horizontal="center" vertical="center"/>
    </xf>
    <xf numFmtId="0" fontId="2" fillId="3" borderId="13" xfId="0" applyFont="1" applyFill="1" applyBorder="1" applyAlignment="1" applyProtection="1">
      <alignment horizontal="left" vertical="top"/>
      <protection locked="0"/>
    </xf>
    <xf numFmtId="0" fontId="2" fillId="3" borderId="14" xfId="0" applyFont="1" applyFill="1" applyBorder="1" applyAlignment="1" applyProtection="1">
      <alignment horizontal="left" vertical="top"/>
      <protection locked="0"/>
    </xf>
    <xf numFmtId="0" fontId="2" fillId="3" borderId="15" xfId="0" applyFont="1" applyFill="1" applyBorder="1" applyAlignment="1" applyProtection="1">
      <alignment horizontal="left" vertical="top"/>
      <protection locked="0"/>
    </xf>
    <xf numFmtId="0" fontId="2" fillId="3" borderId="27" xfId="0" applyFont="1" applyFill="1" applyBorder="1" applyAlignment="1" applyProtection="1">
      <alignment wrapText="1"/>
      <protection locked="0"/>
    </xf>
    <xf numFmtId="0" fontId="2" fillId="3" borderId="35" xfId="0" applyFont="1" applyFill="1" applyBorder="1" applyAlignment="1" applyProtection="1">
      <alignment vertical="top" wrapText="1"/>
      <protection locked="0"/>
    </xf>
    <xf numFmtId="0" fontId="2" fillId="3" borderId="22" xfId="0" applyFont="1" applyFill="1" applyBorder="1" applyAlignment="1" applyProtection="1">
      <alignment vertical="top"/>
      <protection locked="0"/>
    </xf>
    <xf numFmtId="0" fontId="2" fillId="3" borderId="36" xfId="0" applyFont="1" applyFill="1" applyBorder="1" applyAlignment="1" applyProtection="1">
      <alignment vertical="top"/>
      <protection locked="0"/>
    </xf>
    <xf numFmtId="0" fontId="2" fillId="3" borderId="0" xfId="0" applyFont="1" applyFill="1" applyAlignment="1" applyProtection="1">
      <alignment vertical="top"/>
      <protection locked="0"/>
    </xf>
    <xf numFmtId="0" fontId="2" fillId="3" borderId="37" xfId="0" applyFont="1" applyFill="1" applyBorder="1" applyAlignment="1" applyProtection="1">
      <alignment vertical="top"/>
      <protection locked="0"/>
    </xf>
    <xf numFmtId="0" fontId="2" fillId="3" borderId="21" xfId="0" applyFont="1" applyFill="1" applyBorder="1" applyAlignment="1" applyProtection="1">
      <alignment vertical="top"/>
      <protection locked="0"/>
    </xf>
    <xf numFmtId="0" fontId="2" fillId="3" borderId="13" xfId="0" applyFont="1" applyFill="1" applyBorder="1" applyAlignment="1" applyProtection="1">
      <alignment horizontal="center" vertical="center"/>
      <protection locked="0"/>
    </xf>
    <xf numFmtId="0" fontId="2" fillId="3" borderId="15" xfId="0" applyFont="1" applyFill="1" applyBorder="1" applyAlignment="1" applyProtection="1">
      <alignment horizontal="center" vertical="center"/>
      <protection locked="0"/>
    </xf>
    <xf numFmtId="0" fontId="2" fillId="3" borderId="11" xfId="0" applyFont="1" applyFill="1" applyBorder="1" applyAlignment="1" applyProtection="1">
      <alignment vertical="center"/>
      <protection locked="0"/>
    </xf>
    <xf numFmtId="0" fontId="2" fillId="3" borderId="20" xfId="0" applyFont="1" applyFill="1" applyBorder="1" applyAlignment="1" applyProtection="1">
      <alignment vertical="center"/>
      <protection locked="0"/>
    </xf>
    <xf numFmtId="0" fontId="2" fillId="3" borderId="12" xfId="0" applyFont="1" applyFill="1" applyBorder="1" applyAlignment="1" applyProtection="1">
      <alignment vertical="center"/>
      <protection locked="0"/>
    </xf>
    <xf numFmtId="0" fontId="2" fillId="9" borderId="11" xfId="0" applyFont="1" applyFill="1" applyBorder="1" applyAlignment="1" applyProtection="1">
      <alignment horizontal="left" vertical="center" wrapText="1"/>
      <protection locked="0"/>
    </xf>
    <xf numFmtId="0" fontId="2" fillId="9" borderId="20" xfId="0" applyFont="1" applyFill="1" applyBorder="1" applyAlignment="1" applyProtection="1">
      <alignment horizontal="left" vertical="center" wrapText="1"/>
      <protection locked="0"/>
    </xf>
    <xf numFmtId="0" fontId="2" fillId="9" borderId="12" xfId="0" applyFont="1" applyFill="1" applyBorder="1" applyAlignment="1" applyProtection="1">
      <alignment horizontal="left" vertical="center" wrapText="1"/>
      <protection locked="0"/>
    </xf>
    <xf numFmtId="0" fontId="2" fillId="7" borderId="20" xfId="0" applyFont="1" applyFill="1" applyBorder="1" applyAlignment="1">
      <alignment horizontal="center" vertical="center"/>
    </xf>
    <xf numFmtId="0" fontId="4" fillId="2" borderId="36" xfId="0" applyFont="1" applyFill="1" applyBorder="1" applyAlignment="1">
      <alignment horizontal="center"/>
    </xf>
    <xf numFmtId="0" fontId="4" fillId="2" borderId="0" xfId="0" applyFont="1" applyFill="1" applyAlignment="1">
      <alignment horizontal="center"/>
    </xf>
    <xf numFmtId="0" fontId="4" fillId="2" borderId="11"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xf>
    <xf numFmtId="0" fontId="4" fillId="2" borderId="15" xfId="0" applyFont="1" applyFill="1" applyBorder="1" applyAlignment="1">
      <alignment horizontal="center"/>
    </xf>
    <xf numFmtId="0" fontId="5" fillId="6" borderId="2" xfId="0" applyFont="1" applyFill="1" applyBorder="1" applyAlignment="1">
      <alignment horizontal="left" vertical="center" wrapText="1"/>
    </xf>
    <xf numFmtId="0" fontId="4" fillId="6" borderId="21" xfId="0" applyFont="1" applyFill="1" applyBorder="1" applyAlignment="1">
      <alignment horizontal="center" vertical="center"/>
    </xf>
    <xf numFmtId="0" fontId="2" fillId="3" borderId="35" xfId="0" applyFont="1" applyFill="1" applyBorder="1" applyAlignment="1" applyProtection="1">
      <alignment vertical="top"/>
      <protection locked="0"/>
    </xf>
    <xf numFmtId="0" fontId="2" fillId="3" borderId="22" xfId="0" applyFont="1" applyFill="1" applyBorder="1" applyAlignment="1" applyProtection="1">
      <alignment vertical="top" wrapText="1"/>
      <protection locked="0"/>
    </xf>
    <xf numFmtId="0" fontId="2" fillId="3" borderId="36" xfId="0" applyFont="1" applyFill="1" applyBorder="1" applyAlignment="1" applyProtection="1">
      <alignment vertical="top" wrapText="1"/>
      <protection locked="0"/>
    </xf>
    <xf numFmtId="0" fontId="2" fillId="3" borderId="0" xfId="0" applyFont="1" applyFill="1" applyAlignment="1" applyProtection="1">
      <alignment vertical="top" wrapText="1"/>
      <protection locked="0"/>
    </xf>
    <xf numFmtId="0" fontId="2" fillId="3" borderId="37" xfId="0" applyFont="1" applyFill="1" applyBorder="1" applyAlignment="1" applyProtection="1">
      <alignment vertical="top" wrapText="1"/>
      <protection locked="0"/>
    </xf>
    <xf numFmtId="0" fontId="2" fillId="3" borderId="21" xfId="0" applyFont="1" applyFill="1" applyBorder="1" applyAlignment="1" applyProtection="1">
      <alignment vertical="top" wrapText="1"/>
      <protection locked="0"/>
    </xf>
    <xf numFmtId="0" fontId="4" fillId="0" borderId="20" xfId="0" applyFont="1" applyBorder="1" applyAlignment="1">
      <alignment horizontal="center" vertical="center" wrapText="1"/>
    </xf>
    <xf numFmtId="0" fontId="12" fillId="7" borderId="3" xfId="0" applyFont="1" applyFill="1" applyBorder="1" applyAlignment="1">
      <alignment horizontal="center"/>
    </xf>
    <xf numFmtId="0" fontId="4" fillId="6" borderId="6" xfId="0" applyFont="1" applyFill="1" applyBorder="1" applyAlignment="1">
      <alignment horizontal="right" vertical="center"/>
    </xf>
    <xf numFmtId="0" fontId="4" fillId="6" borderId="0" xfId="0" applyFont="1" applyFill="1" applyAlignment="1">
      <alignment horizontal="center"/>
    </xf>
    <xf numFmtId="0" fontId="4" fillId="7" borderId="3" xfId="0" applyFont="1" applyFill="1" applyBorder="1" applyAlignment="1">
      <alignment horizontal="center" vertical="center" wrapText="1"/>
    </xf>
    <xf numFmtId="0" fontId="2" fillId="3" borderId="37" xfId="0" applyFont="1" applyFill="1" applyBorder="1" applyAlignment="1" applyProtection="1">
      <alignment horizontal="left" vertical="top" wrapText="1"/>
      <protection locked="0"/>
    </xf>
    <xf numFmtId="0" fontId="2" fillId="3" borderId="21" xfId="0" applyFont="1" applyFill="1" applyBorder="1" applyAlignment="1" applyProtection="1">
      <alignment horizontal="left" vertical="top" wrapText="1"/>
      <protection locked="0"/>
    </xf>
    <xf numFmtId="0" fontId="2" fillId="3" borderId="38" xfId="0" applyFont="1" applyFill="1" applyBorder="1" applyAlignment="1" applyProtection="1">
      <alignment horizontal="left" vertical="top" wrapText="1"/>
      <protection locked="0"/>
    </xf>
    <xf numFmtId="0" fontId="2" fillId="9" borderId="13" xfId="0" applyFont="1" applyFill="1" applyBorder="1" applyAlignment="1" applyProtection="1">
      <alignment horizontal="center" vertical="center"/>
      <protection locked="0"/>
    </xf>
    <xf numFmtId="0" fontId="2" fillId="9" borderId="14" xfId="0" applyFont="1" applyFill="1" applyBorder="1" applyAlignment="1" applyProtection="1">
      <alignment horizontal="center" vertical="center"/>
      <protection locked="0"/>
    </xf>
    <xf numFmtId="0" fontId="2" fillId="9" borderId="15" xfId="0" applyFont="1" applyFill="1" applyBorder="1" applyAlignment="1" applyProtection="1">
      <alignment horizontal="center" vertical="center"/>
      <protection locked="0"/>
    </xf>
    <xf numFmtId="0" fontId="2" fillId="3" borderId="36" xfId="0" applyFont="1" applyFill="1" applyBorder="1" applyAlignment="1" applyProtection="1">
      <alignment horizontal="left" vertical="top" wrapText="1"/>
      <protection locked="0"/>
    </xf>
    <xf numFmtId="0" fontId="2" fillId="3" borderId="0" xfId="0" applyFont="1" applyFill="1" applyAlignment="1" applyProtection="1">
      <alignment horizontal="left" vertical="top" wrapText="1"/>
      <protection locked="0"/>
    </xf>
    <xf numFmtId="0" fontId="2" fillId="3" borderId="19" xfId="0" applyFont="1" applyFill="1" applyBorder="1" applyAlignment="1" applyProtection="1">
      <alignment horizontal="left" vertical="top" wrapText="1"/>
      <protection locked="0"/>
    </xf>
    <xf numFmtId="0" fontId="0" fillId="0" borderId="22" xfId="0"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36" xfId="0" applyBorder="1" applyAlignment="1" applyProtection="1">
      <alignment vertical="top" wrapText="1"/>
      <protection locked="0"/>
    </xf>
    <xf numFmtId="0" fontId="0" fillId="0" borderId="0" xfId="0" applyAlignment="1" applyProtection="1">
      <alignment vertical="top" wrapText="1"/>
      <protection locked="0"/>
    </xf>
    <xf numFmtId="0" fontId="0" fillId="0" borderId="19" xfId="0" applyBorder="1" applyAlignment="1" applyProtection="1">
      <alignment vertical="top" wrapText="1"/>
      <protection locked="0"/>
    </xf>
    <xf numFmtId="0" fontId="0" fillId="0" borderId="37" xfId="0" applyBorder="1" applyAlignment="1" applyProtection="1">
      <alignment vertical="top" wrapText="1"/>
      <protection locked="0"/>
    </xf>
    <xf numFmtId="0" fontId="0" fillId="0" borderId="21" xfId="0" applyBorder="1" applyAlignment="1" applyProtection="1">
      <alignment vertical="top" wrapText="1"/>
      <protection locked="0"/>
    </xf>
    <xf numFmtId="0" fontId="0" fillId="0" borderId="38" xfId="0" applyBorder="1" applyAlignment="1" applyProtection="1">
      <alignment vertical="top" wrapText="1"/>
      <protection locked="0"/>
    </xf>
    <xf numFmtId="0" fontId="2" fillId="3" borderId="23" xfId="0" applyFont="1" applyFill="1" applyBorder="1" applyAlignment="1" applyProtection="1">
      <alignment vertical="top" wrapText="1"/>
      <protection locked="0"/>
    </xf>
    <xf numFmtId="0" fontId="2" fillId="3" borderId="19" xfId="0" applyFont="1" applyFill="1" applyBorder="1" applyAlignment="1" applyProtection="1">
      <alignment vertical="top" wrapText="1"/>
      <protection locked="0"/>
    </xf>
    <xf numFmtId="0" fontId="2" fillId="3" borderId="38" xfId="0" applyFont="1" applyFill="1" applyBorder="1" applyAlignment="1" applyProtection="1">
      <alignment vertical="top" wrapText="1"/>
      <protection locked="0"/>
    </xf>
    <xf numFmtId="0" fontId="4" fillId="7" borderId="3" xfId="0" applyFont="1" applyFill="1" applyBorder="1" applyAlignment="1">
      <alignment horizontal="center"/>
    </xf>
    <xf numFmtId="0" fontId="4" fillId="6" borderId="39" xfId="0" applyFont="1" applyFill="1" applyBorder="1" applyAlignment="1">
      <alignment horizontal="right" vertical="center"/>
    </xf>
    <xf numFmtId="0" fontId="14" fillId="6" borderId="0" xfId="0" applyFont="1" applyFill="1" applyAlignment="1">
      <alignment horizontal="left" vertical="center"/>
    </xf>
    <xf numFmtId="0" fontId="5" fillId="2" borderId="0" xfId="0" applyFont="1" applyFill="1" applyAlignment="1">
      <alignment horizontal="center"/>
    </xf>
    <xf numFmtId="0" fontId="4" fillId="7" borderId="11" xfId="0" applyFont="1" applyFill="1" applyBorder="1" applyAlignment="1">
      <alignment horizontal="center"/>
    </xf>
    <xf numFmtId="0" fontId="4" fillId="7" borderId="20" xfId="0" applyFont="1" applyFill="1" applyBorder="1" applyAlignment="1">
      <alignment horizontal="center"/>
    </xf>
    <xf numFmtId="0" fontId="4" fillId="7" borderId="12" xfId="0" applyFont="1" applyFill="1" applyBorder="1" applyAlignment="1">
      <alignment horizontal="center"/>
    </xf>
    <xf numFmtId="0" fontId="2" fillId="8" borderId="11" xfId="0" applyFont="1" applyFill="1" applyBorder="1" applyAlignment="1">
      <alignment horizontal="center" vertical="center"/>
    </xf>
    <xf numFmtId="0" fontId="2" fillId="8" borderId="12" xfId="0" applyFont="1" applyFill="1" applyBorder="1" applyAlignment="1">
      <alignment horizontal="center" vertical="center"/>
    </xf>
    <xf numFmtId="0" fontId="4" fillId="8" borderId="11" xfId="0" applyFont="1" applyFill="1" applyBorder="1" applyAlignment="1">
      <alignment horizontal="center" vertical="center"/>
    </xf>
    <xf numFmtId="0" fontId="4" fillId="8" borderId="12" xfId="0" applyFont="1" applyFill="1" applyBorder="1" applyAlignment="1">
      <alignment horizontal="center" vertical="center"/>
    </xf>
    <xf numFmtId="0" fontId="4" fillId="8" borderId="20" xfId="0" applyFont="1" applyFill="1" applyBorder="1" applyAlignment="1">
      <alignment horizontal="center" vertical="center"/>
    </xf>
    <xf numFmtId="0" fontId="2" fillId="9" borderId="10" xfId="0" applyFont="1" applyFill="1" applyBorder="1" applyAlignment="1" applyProtection="1">
      <alignment horizontal="left" vertical="top" wrapText="1"/>
      <protection locked="0"/>
    </xf>
    <xf numFmtId="0" fontId="4" fillId="7" borderId="10" xfId="0" applyFont="1" applyFill="1" applyBorder="1" applyAlignment="1">
      <alignment horizontal="center"/>
    </xf>
    <xf numFmtId="0" fontId="4" fillId="6" borderId="19" xfId="0" applyFont="1" applyFill="1" applyBorder="1" applyAlignment="1">
      <alignment horizontal="center"/>
    </xf>
  </cellXfs>
  <cellStyles count="4">
    <cellStyle name="Euro" xfId="1" xr:uid="{00000000-0005-0000-0000-000000000000}"/>
    <cellStyle name="Normal" xfId="0" builtinId="0"/>
    <cellStyle name="Normal 2" xfId="2" xr:uid="{F8727A8D-4ACA-4368-91AE-1ED4D1F60F27}"/>
    <cellStyle name="Porcentaje 2" xfId="3" xr:uid="{48D5F404-4D9F-4150-8EA0-DE66E18CE08A}"/>
  </cellStyles>
  <dxfs count="74">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border>
        <left/>
        <right/>
        <top/>
        <bottom/>
      </border>
    </dxf>
    <dxf>
      <font>
        <color rgb="FFC0C0C0"/>
      </font>
      <fill>
        <patternFill>
          <bgColor rgb="FFC0C0C0"/>
        </patternFill>
      </fill>
    </dxf>
    <dxf>
      <font>
        <color rgb="FFC0C0C0"/>
      </font>
      <fill>
        <patternFill>
          <bgColor rgb="FFC0C0C0"/>
        </patternFill>
      </fill>
      <border>
        <left/>
        <right/>
        <top/>
        <bottom/>
      </border>
    </dxf>
    <dxf>
      <font>
        <color rgb="FFC0C0C0"/>
      </font>
      <fill>
        <patternFill>
          <bgColor rgb="FFC0C0C0"/>
        </patternFill>
      </fill>
      <border>
        <left/>
        <right/>
        <top/>
        <bottom/>
      </border>
    </dxf>
    <dxf>
      <font>
        <color rgb="FFC0C0C0"/>
      </font>
      <fill>
        <patternFill>
          <bgColor rgb="FFC0C0C0"/>
        </patternFill>
      </fill>
    </dxf>
    <dxf>
      <font>
        <color rgb="FFC0C0C0"/>
      </font>
      <fill>
        <patternFill>
          <bgColor rgb="FFC0C0C0"/>
        </patternFill>
      </fill>
    </dxf>
    <dxf>
      <font>
        <color rgb="FFC0C0C0"/>
      </font>
      <fill>
        <patternFill>
          <fgColor indexed="64"/>
          <bgColor rgb="FFC0C0C0"/>
        </patternFill>
      </fill>
      <border>
        <left style="thin">
          <color rgb="FFC0C0C0"/>
        </left>
        <right style="thin">
          <color rgb="FFC0C0C0"/>
        </right>
        <top style="thin">
          <color rgb="FFC0C0C0"/>
        </top>
        <bottom style="thin">
          <color rgb="FFC0C0C0"/>
        </bottom>
      </border>
    </dxf>
    <dxf>
      <font>
        <color rgb="FFC0C0C0"/>
      </font>
      <fill>
        <patternFill>
          <bgColor rgb="FFC0C0C0"/>
        </patternFill>
      </fill>
      <border>
        <left style="thin">
          <color rgb="FFC0C0C0"/>
        </left>
        <right style="thin">
          <color rgb="FFC0C0C0"/>
        </right>
        <top style="thin">
          <color rgb="FFC0C0C0"/>
        </top>
        <bottom style="thin">
          <color rgb="FFC0C0C0"/>
        </bottom>
      </border>
    </dxf>
    <dxf>
      <font>
        <color rgb="FFC0C0C0"/>
      </font>
      <fill>
        <patternFill>
          <bgColor rgb="FFC0C0C0"/>
        </patternFill>
      </fill>
      <border>
        <left/>
        <right/>
        <top/>
        <bottom/>
      </border>
    </dxf>
    <dxf>
      <font>
        <color rgb="FFC0C0C0"/>
      </font>
      <fill>
        <patternFill>
          <bgColor rgb="FFC0C0C0"/>
        </patternFill>
      </fill>
      <border>
        <left/>
        <right/>
        <top/>
        <bottom/>
      </border>
    </dxf>
    <dxf>
      <font>
        <color rgb="FFC0C0C0"/>
      </font>
      <fill>
        <patternFill>
          <bgColor rgb="FFC0C0C0"/>
        </patternFill>
      </fill>
      <border>
        <left/>
        <right/>
        <top/>
        <bottom/>
      </border>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border>
        <left style="thin">
          <color rgb="FFC0C0C0"/>
        </left>
        <right style="thin">
          <color rgb="FFC0C0C0"/>
        </right>
        <top style="thin">
          <color rgb="FFC0C0C0"/>
        </top>
        <bottom style="thin">
          <color rgb="FFC0C0C0"/>
        </bottom>
      </border>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name val="Cambria"/>
        <scheme val="none"/>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border>
        <left style="thin">
          <color rgb="FFC0C0C0"/>
        </left>
        <right style="thin">
          <color rgb="FFC0C0C0"/>
        </right>
        <top style="thin">
          <color rgb="FFC0C0C0"/>
        </top>
        <bottom style="thin">
          <color rgb="FFC0C0C0"/>
        </bottom>
      </border>
    </dxf>
    <dxf>
      <font>
        <color rgb="FFC0C0C0"/>
      </font>
      <fill>
        <patternFill>
          <bgColor rgb="FFC0C0C0"/>
        </patternFill>
      </fill>
      <border>
        <left style="thin">
          <color rgb="FFC0C0C0"/>
        </left>
        <right style="thin">
          <color rgb="FFC0C0C0"/>
        </right>
        <top style="thin">
          <color rgb="FFC0C0C0"/>
        </top>
        <bottom style="thin">
          <color rgb="FFC0C0C0"/>
        </bottom>
      </border>
    </dxf>
    <dxf>
      <font>
        <color rgb="FFC0C0C0"/>
      </font>
      <fill>
        <patternFill>
          <bgColor rgb="FFC0C0C0"/>
        </patternFill>
      </fill>
      <border>
        <left style="thin">
          <color rgb="FFC0C0C0"/>
        </left>
        <right style="thin">
          <color rgb="FFC0C0C0"/>
        </right>
        <top style="thin">
          <color rgb="FFC0C0C0"/>
        </top>
        <bottom style="thin">
          <color rgb="FFC0C0C0"/>
        </bottom>
      </border>
    </dxf>
    <dxf>
      <font>
        <color rgb="FFC0C0C0"/>
      </font>
      <fill>
        <patternFill patternType="solid">
          <bgColor rgb="FFC0C0C0"/>
        </patternFill>
      </fill>
    </dxf>
    <dxf>
      <font>
        <color rgb="FFC0C0C0"/>
      </font>
      <fill>
        <patternFill>
          <bgColor rgb="FFC0C0C0"/>
        </patternFill>
      </fill>
      <border>
        <left style="thin">
          <color rgb="FFC0C0C0"/>
        </left>
        <right style="thin">
          <color rgb="FFC0C0C0"/>
        </right>
        <top style="thin">
          <color rgb="FFC0C0C0"/>
        </top>
        <bottom style="thin">
          <color rgb="FFC0C0C0"/>
        </bottom>
      </border>
    </dxf>
    <dxf>
      <font>
        <color rgb="FFC0C0C0"/>
      </font>
      <fill>
        <patternFill>
          <bgColor rgb="FFC0C0C0"/>
        </patternFill>
      </fill>
      <border>
        <left style="thin">
          <color rgb="FFC0C0C0"/>
        </left>
        <right style="thin">
          <color rgb="FFC0C0C0"/>
        </right>
        <top style="thin">
          <color rgb="FFC0C0C0"/>
        </top>
        <bottom style="thin">
          <color rgb="FFC0C0C0"/>
        </bottom>
      </border>
    </dxf>
    <dxf>
      <font>
        <color rgb="FFC0C0C0"/>
      </font>
      <fill>
        <patternFill>
          <bgColor rgb="FFC0C0C0"/>
        </patternFill>
      </fill>
      <border>
        <left style="thin">
          <color rgb="FFC0C0C0"/>
        </left>
        <right style="thin">
          <color rgb="FFC0C0C0"/>
        </right>
        <top style="thin">
          <color rgb="FFC0C0C0"/>
        </top>
        <bottom style="thin">
          <color rgb="FFC0C0C0"/>
        </bottom>
      </border>
    </dxf>
    <dxf>
      <font>
        <color rgb="FFC0C0C0"/>
      </font>
      <fill>
        <patternFill>
          <bgColor rgb="FFC0C0C0"/>
        </patternFill>
      </fill>
      <border>
        <left style="thin">
          <color rgb="FFC0C0C0"/>
        </left>
        <right style="thin">
          <color rgb="FFC0C0C0"/>
        </right>
        <top style="thin">
          <color rgb="FFC0C0C0"/>
        </top>
        <bottom style="thin">
          <color rgb="FFC0C0C0"/>
        </bottom>
      </border>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
      <font>
        <color rgb="FFC0C0C0"/>
      </font>
      <fill>
        <patternFill>
          <bgColor rgb="FFC0C0C0"/>
        </patternFill>
      </fill>
    </dxf>
  </dxfs>
  <tableStyles count="0" defaultTableStyle="TableStyleMedium9" defaultPivotStyle="PivotStyleLight16"/>
  <colors>
    <mruColors>
      <color rgb="FFC0C0C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emf"/><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47624</xdr:colOff>
      <xdr:row>1</xdr:row>
      <xdr:rowOff>85725</xdr:rowOff>
    </xdr:from>
    <xdr:to>
      <xdr:col>10</xdr:col>
      <xdr:colOff>170504</xdr:colOff>
      <xdr:row>12</xdr:row>
      <xdr:rowOff>0</xdr:rowOff>
    </xdr:to>
    <xdr:pic>
      <xdr:nvPicPr>
        <xdr:cNvPr id="6" name="Imagen 5">
          <a:extLst>
            <a:ext uri="{FF2B5EF4-FFF2-40B4-BE49-F238E27FC236}">
              <a16:creationId xmlns:a16="http://schemas.microsoft.com/office/drawing/2014/main" id="{C8C8EF5A-A312-4787-983F-7CC9A25023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90874" y="252413"/>
          <a:ext cx="3170880" cy="17478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10</xdr:col>
      <xdr:colOff>226166</xdr:colOff>
      <xdr:row>19</xdr:row>
      <xdr:rowOff>55827</xdr:rowOff>
    </xdr:to>
    <xdr:pic>
      <xdr:nvPicPr>
        <xdr:cNvPr id="2" name="Imagen 1">
          <a:extLst>
            <a:ext uri="{FF2B5EF4-FFF2-40B4-BE49-F238E27FC236}">
              <a16:creationId xmlns:a16="http://schemas.microsoft.com/office/drawing/2014/main" id="{6B2DD349-A014-EA2C-9137-D3E2BC8F745C}"/>
            </a:ext>
          </a:extLst>
        </xdr:cNvPr>
        <xdr:cNvPicPr>
          <a:picLocks noChangeAspect="1"/>
        </xdr:cNvPicPr>
      </xdr:nvPicPr>
      <xdr:blipFill>
        <a:blip xmlns:r="http://schemas.openxmlformats.org/officeDocument/2006/relationships" r:embed="rId1"/>
        <a:stretch>
          <a:fillRect/>
        </a:stretch>
      </xdr:blipFill>
      <xdr:spPr>
        <a:xfrm>
          <a:off x="285750" y="933450"/>
          <a:ext cx="7084166" cy="2322777"/>
        </a:xfrm>
        <a:prstGeom prst="rect">
          <a:avLst/>
        </a:prstGeom>
      </xdr:spPr>
    </xdr:pic>
    <xdr:clientData/>
  </xdr:twoCellAnchor>
  <xdr:twoCellAnchor editAs="oneCell">
    <xdr:from>
      <xdr:col>11</xdr:col>
      <xdr:colOff>0</xdr:colOff>
      <xdr:row>5</xdr:row>
      <xdr:rowOff>0</xdr:rowOff>
    </xdr:from>
    <xdr:to>
      <xdr:col>20</xdr:col>
      <xdr:colOff>232410</xdr:colOff>
      <xdr:row>32</xdr:row>
      <xdr:rowOff>4350</xdr:rowOff>
    </xdr:to>
    <xdr:pic>
      <xdr:nvPicPr>
        <xdr:cNvPr id="3" name="Picture 2">
          <a:extLst>
            <a:ext uri="{FF2B5EF4-FFF2-40B4-BE49-F238E27FC236}">
              <a16:creationId xmlns:a16="http://schemas.microsoft.com/office/drawing/2014/main" id="{7E532B00-172F-4519-96E1-BF20B8845E6F}"/>
            </a:ext>
            <a:ext uri="{147F2762-F138-4A5C-976F-8EAC2B608ADB}">
              <a16:predDERef xmlns:a16="http://schemas.microsoft.com/office/drawing/2014/main" pred="{366343E1-1029-6FFE-25B6-D79268C7780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905750" y="933450"/>
          <a:ext cx="7090410" cy="4376325"/>
        </a:xfrm>
        <a:prstGeom prst="rect">
          <a:avLst/>
        </a:prstGeom>
        <a:noFill/>
      </xdr:spPr>
    </xdr:pic>
    <xdr:clientData/>
  </xdr:twoCellAnchor>
  <xdr:twoCellAnchor editAs="oneCell">
    <xdr:from>
      <xdr:col>1</xdr:col>
      <xdr:colOff>0</xdr:colOff>
      <xdr:row>20</xdr:row>
      <xdr:rowOff>0</xdr:rowOff>
    </xdr:from>
    <xdr:to>
      <xdr:col>10</xdr:col>
      <xdr:colOff>226166</xdr:colOff>
      <xdr:row>43</xdr:row>
      <xdr:rowOff>6800</xdr:rowOff>
    </xdr:to>
    <xdr:pic>
      <xdr:nvPicPr>
        <xdr:cNvPr id="4" name="Imagen 3">
          <a:extLst>
            <a:ext uri="{FF2B5EF4-FFF2-40B4-BE49-F238E27FC236}">
              <a16:creationId xmlns:a16="http://schemas.microsoft.com/office/drawing/2014/main" id="{12986D36-09DD-E8C5-E654-43BD2135EB74}"/>
            </a:ext>
          </a:extLst>
        </xdr:cNvPr>
        <xdr:cNvPicPr>
          <a:picLocks noChangeAspect="1"/>
        </xdr:cNvPicPr>
      </xdr:nvPicPr>
      <xdr:blipFill>
        <a:blip xmlns:r="http://schemas.openxmlformats.org/officeDocument/2006/relationships" r:embed="rId3"/>
        <a:stretch>
          <a:fillRect/>
        </a:stretch>
      </xdr:blipFill>
      <xdr:spPr>
        <a:xfrm>
          <a:off x="285750" y="3362325"/>
          <a:ext cx="7084166" cy="3731075"/>
        </a:xfrm>
        <a:prstGeom prst="rect">
          <a:avLst/>
        </a:prstGeom>
      </xdr:spPr>
    </xdr:pic>
    <xdr:clientData/>
  </xdr:twoCellAnchor>
  <xdr:twoCellAnchor editAs="oneCell">
    <xdr:from>
      <xdr:col>1</xdr:col>
      <xdr:colOff>0</xdr:colOff>
      <xdr:row>45</xdr:row>
      <xdr:rowOff>0</xdr:rowOff>
    </xdr:from>
    <xdr:to>
      <xdr:col>10</xdr:col>
      <xdr:colOff>232410</xdr:colOff>
      <xdr:row>72</xdr:row>
      <xdr:rowOff>4350</xdr:rowOff>
    </xdr:to>
    <xdr:pic>
      <xdr:nvPicPr>
        <xdr:cNvPr id="5" name="Picture 2">
          <a:extLst>
            <a:ext uri="{FF2B5EF4-FFF2-40B4-BE49-F238E27FC236}">
              <a16:creationId xmlns:a16="http://schemas.microsoft.com/office/drawing/2014/main" id="{7AFEA97D-A3D0-415E-84F2-899B40430935}"/>
            </a:ext>
            <a:ext uri="{147F2762-F138-4A5C-976F-8EAC2B608ADB}">
              <a16:predDERef xmlns:a16="http://schemas.microsoft.com/office/drawing/2014/main" pred="{366343E1-1029-6FFE-25B6-D79268C7780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0" y="7410450"/>
          <a:ext cx="7090410" cy="43763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tabColor indexed="8"/>
  </sheetPr>
  <dimension ref="A1:P70"/>
  <sheetViews>
    <sheetView zoomScale="80" zoomScaleNormal="80" workbookViewId="0">
      <selection activeCell="B2" sqref="B2"/>
    </sheetView>
  </sheetViews>
  <sheetFormatPr baseColWidth="10" defaultColWidth="0" defaultRowHeight="12.75" zeroHeight="1" x14ac:dyDescent="0.2"/>
  <cols>
    <col min="1" max="2" width="4.28515625" style="1" customWidth="1"/>
    <col min="3" max="3" width="11.42578125" style="1" customWidth="1"/>
    <col min="4" max="4" width="4.28515625" style="1" customWidth="1"/>
    <col min="5" max="14" width="11.42578125" style="1" customWidth="1"/>
    <col min="15" max="15" width="4.7109375" style="1" customWidth="1"/>
    <col min="16" max="16" width="4.28515625" style="1" customWidth="1"/>
    <col min="17" max="16384" width="0" style="1" hidden="1"/>
  </cols>
  <sheetData>
    <row r="1" spans="1:16" x14ac:dyDescent="0.2">
      <c r="A1" s="24"/>
      <c r="B1" s="24"/>
      <c r="C1" s="24"/>
      <c r="D1" s="24"/>
      <c r="E1" s="24"/>
      <c r="F1" s="24"/>
      <c r="G1" s="24"/>
      <c r="H1" s="24"/>
      <c r="I1" s="24"/>
      <c r="J1" s="24"/>
      <c r="K1" s="24"/>
      <c r="L1" s="24"/>
      <c r="M1" s="24"/>
      <c r="N1" s="24"/>
      <c r="O1" s="24"/>
      <c r="P1" s="24"/>
    </row>
    <row r="2" spans="1:16" x14ac:dyDescent="0.2">
      <c r="A2" s="24"/>
      <c r="B2" s="9"/>
      <c r="C2" s="10"/>
      <c r="D2" s="10"/>
      <c r="E2" s="10"/>
      <c r="F2" s="10"/>
      <c r="G2" s="10"/>
      <c r="H2" s="10"/>
      <c r="I2" s="10"/>
      <c r="J2" s="10"/>
      <c r="K2" s="10"/>
      <c r="L2" s="10"/>
      <c r="M2" s="10"/>
      <c r="N2" s="10"/>
      <c r="O2" s="4"/>
      <c r="P2" s="24"/>
    </row>
    <row r="3" spans="1:16" x14ac:dyDescent="0.2">
      <c r="A3" s="24"/>
      <c r="B3" s="11"/>
      <c r="O3" s="5"/>
      <c r="P3" s="24"/>
    </row>
    <row r="4" spans="1:16" x14ac:dyDescent="0.2">
      <c r="A4" s="24"/>
      <c r="B4" s="11"/>
      <c r="O4" s="5"/>
      <c r="P4" s="24"/>
    </row>
    <row r="5" spans="1:16" x14ac:dyDescent="0.2">
      <c r="A5" s="24"/>
      <c r="B5" s="11"/>
      <c r="O5" s="5"/>
      <c r="P5" s="24"/>
    </row>
    <row r="6" spans="1:16" x14ac:dyDescent="0.2">
      <c r="A6" s="24"/>
      <c r="B6" s="11"/>
      <c r="O6" s="5"/>
      <c r="P6" s="24"/>
    </row>
    <row r="7" spans="1:16" x14ac:dyDescent="0.2">
      <c r="A7" s="24"/>
      <c r="B7" s="11"/>
      <c r="O7" s="5"/>
      <c r="P7" s="24"/>
    </row>
    <row r="8" spans="1:16" x14ac:dyDescent="0.2">
      <c r="A8" s="24"/>
      <c r="B8" s="11"/>
      <c r="O8" s="5"/>
      <c r="P8" s="24"/>
    </row>
    <row r="9" spans="1:16" x14ac:dyDescent="0.2">
      <c r="A9" s="24"/>
      <c r="B9" s="11"/>
      <c r="O9" s="5"/>
      <c r="P9" s="24"/>
    </row>
    <row r="10" spans="1:16" x14ac:dyDescent="0.2">
      <c r="A10" s="24"/>
      <c r="B10" s="11"/>
      <c r="O10" s="5"/>
      <c r="P10" s="24"/>
    </row>
    <row r="11" spans="1:16" x14ac:dyDescent="0.2">
      <c r="A11" s="24"/>
      <c r="B11" s="11"/>
      <c r="O11" s="5"/>
      <c r="P11" s="24"/>
    </row>
    <row r="12" spans="1:16" x14ac:dyDescent="0.2">
      <c r="A12" s="24"/>
      <c r="B12" s="11"/>
      <c r="O12" s="5"/>
      <c r="P12" s="24"/>
    </row>
    <row r="13" spans="1:16" ht="18" x14ac:dyDescent="0.25">
      <c r="A13" s="24"/>
      <c r="B13" s="11"/>
      <c r="C13" s="114" t="s">
        <v>0</v>
      </c>
      <c r="D13" s="114"/>
      <c r="E13" s="114"/>
      <c r="F13" s="114"/>
      <c r="G13" s="114"/>
      <c r="H13" s="114"/>
      <c r="I13" s="114"/>
      <c r="J13" s="114"/>
      <c r="K13" s="114"/>
      <c r="L13" s="114"/>
      <c r="M13" s="114"/>
      <c r="N13" s="114"/>
      <c r="O13" s="5"/>
      <c r="P13" s="24"/>
    </row>
    <row r="14" spans="1:16" x14ac:dyDescent="0.2">
      <c r="A14" s="24"/>
      <c r="B14" s="11"/>
      <c r="O14" s="5"/>
      <c r="P14" s="24"/>
    </row>
    <row r="15" spans="1:16" ht="67.5" customHeight="1" x14ac:dyDescent="0.2">
      <c r="A15" s="24"/>
      <c r="B15" s="11"/>
      <c r="C15" s="115" t="s">
        <v>1</v>
      </c>
      <c r="D15" s="115"/>
      <c r="E15" s="115"/>
      <c r="F15" s="115"/>
      <c r="G15" s="115"/>
      <c r="H15" s="115"/>
      <c r="I15" s="115"/>
      <c r="J15" s="115"/>
      <c r="K15" s="115"/>
      <c r="L15" s="115"/>
      <c r="M15" s="115"/>
      <c r="N15" s="115"/>
      <c r="O15" s="5"/>
      <c r="P15" s="24"/>
    </row>
    <row r="16" spans="1:16" x14ac:dyDescent="0.2">
      <c r="A16" s="24"/>
      <c r="B16" s="11"/>
      <c r="O16" s="5"/>
      <c r="P16" s="24"/>
    </row>
    <row r="17" spans="1:16" x14ac:dyDescent="0.2">
      <c r="A17" s="24"/>
      <c r="B17" s="11"/>
      <c r="O17" s="5"/>
      <c r="P17" s="24"/>
    </row>
    <row r="18" spans="1:16" x14ac:dyDescent="0.2">
      <c r="A18" s="24"/>
      <c r="B18" s="11"/>
      <c r="C18" s="6"/>
      <c r="E18" s="1" t="s">
        <v>2</v>
      </c>
      <c r="O18" s="5"/>
      <c r="P18" s="24"/>
    </row>
    <row r="19" spans="1:16" x14ac:dyDescent="0.2">
      <c r="A19" s="24"/>
      <c r="B19" s="11"/>
      <c r="O19" s="5"/>
      <c r="P19" s="24"/>
    </row>
    <row r="20" spans="1:16" x14ac:dyDescent="0.2">
      <c r="A20" s="24"/>
      <c r="B20" s="11"/>
      <c r="C20" s="80"/>
      <c r="E20" s="1" t="s">
        <v>3</v>
      </c>
      <c r="O20" s="5"/>
      <c r="P20" s="24"/>
    </row>
    <row r="21" spans="1:16" x14ac:dyDescent="0.2">
      <c r="A21" s="24"/>
      <c r="B21" s="11"/>
      <c r="O21" s="5"/>
      <c r="P21" s="24"/>
    </row>
    <row r="22" spans="1:16" x14ac:dyDescent="0.2">
      <c r="A22" s="24"/>
      <c r="B22" s="11"/>
      <c r="C22" s="15"/>
      <c r="E22" s="1" t="s">
        <v>4</v>
      </c>
      <c r="O22" s="5"/>
      <c r="P22" s="24"/>
    </row>
    <row r="23" spans="1:16" x14ac:dyDescent="0.2">
      <c r="A23" s="24"/>
      <c r="B23" s="11"/>
      <c r="O23" s="5"/>
      <c r="P23" s="24"/>
    </row>
    <row r="24" spans="1:16" x14ac:dyDescent="0.2">
      <c r="A24" s="24"/>
      <c r="B24" s="11"/>
      <c r="O24" s="5"/>
      <c r="P24" s="24"/>
    </row>
    <row r="25" spans="1:16" x14ac:dyDescent="0.2">
      <c r="A25" s="24"/>
      <c r="B25" s="12"/>
      <c r="C25" s="13"/>
      <c r="D25" s="13"/>
      <c r="E25" s="13"/>
      <c r="F25" s="13"/>
      <c r="G25" s="13"/>
      <c r="H25" s="13"/>
      <c r="I25" s="13"/>
      <c r="J25" s="13"/>
      <c r="K25" s="13"/>
      <c r="L25" s="13"/>
      <c r="M25" s="13"/>
      <c r="N25" s="13"/>
      <c r="O25" s="14" t="s">
        <v>5</v>
      </c>
      <c r="P25" s="24"/>
    </row>
    <row r="26" spans="1:16" x14ac:dyDescent="0.2">
      <c r="A26" s="24"/>
      <c r="B26" s="24"/>
      <c r="C26" s="24"/>
      <c r="D26" s="24"/>
      <c r="E26" s="24"/>
      <c r="F26" s="24"/>
      <c r="G26" s="24"/>
      <c r="H26" s="24"/>
      <c r="I26" s="24"/>
      <c r="J26" s="24"/>
      <c r="K26" s="24"/>
      <c r="L26" s="24"/>
      <c r="M26" s="24"/>
      <c r="N26" s="24"/>
      <c r="O26" s="24"/>
      <c r="P26" s="24"/>
    </row>
    <row r="27" spans="1:16" x14ac:dyDescent="0.2">
      <c r="A27" s="88"/>
      <c r="B27" s="88"/>
      <c r="C27" s="88"/>
      <c r="D27" s="88"/>
      <c r="E27" s="88"/>
      <c r="F27" s="88"/>
      <c r="G27" s="88"/>
      <c r="H27" s="88"/>
      <c r="I27" s="88"/>
      <c r="J27" s="88"/>
      <c r="K27" s="88"/>
      <c r="L27" s="88"/>
      <c r="M27" s="88"/>
      <c r="N27" s="88"/>
      <c r="O27" s="88"/>
      <c r="P27" s="88"/>
    </row>
    <row r="28" spans="1:16" x14ac:dyDescent="0.2">
      <c r="A28" s="88"/>
      <c r="B28" s="113" t="s">
        <v>6</v>
      </c>
      <c r="C28" s="113"/>
      <c r="D28" s="113"/>
      <c r="E28" s="113"/>
      <c r="F28" s="93"/>
      <c r="G28" s="93"/>
      <c r="H28" s="93"/>
      <c r="I28" s="93"/>
      <c r="J28" s="93"/>
      <c r="K28" s="93"/>
      <c r="L28" s="93"/>
      <c r="M28" s="93"/>
      <c r="N28" s="93"/>
      <c r="O28" s="93"/>
      <c r="P28" s="88"/>
    </row>
    <row r="29" spans="1:16" ht="27.95" customHeight="1" x14ac:dyDescent="0.2">
      <c r="A29" s="88"/>
      <c r="B29" s="92" t="s">
        <v>7</v>
      </c>
      <c r="C29" s="112" t="s">
        <v>8</v>
      </c>
      <c r="D29" s="112"/>
      <c r="E29" s="112"/>
      <c r="F29" s="112"/>
      <c r="G29" s="112"/>
      <c r="H29" s="112"/>
      <c r="I29" s="112"/>
      <c r="J29" s="112"/>
      <c r="K29" s="112"/>
      <c r="L29" s="112"/>
      <c r="M29" s="112"/>
      <c r="N29" s="112"/>
      <c r="O29" s="112"/>
      <c r="P29" s="88"/>
    </row>
    <row r="30" spans="1:16" ht="17.25" customHeight="1" x14ac:dyDescent="0.2">
      <c r="A30" s="88"/>
      <c r="B30" s="92" t="s">
        <v>7</v>
      </c>
      <c r="C30" s="112" t="s">
        <v>9</v>
      </c>
      <c r="D30" s="112"/>
      <c r="E30" s="112"/>
      <c r="F30" s="112"/>
      <c r="G30" s="112"/>
      <c r="H30" s="112"/>
      <c r="I30" s="112"/>
      <c r="J30" s="112"/>
      <c r="K30" s="112"/>
      <c r="L30" s="112"/>
      <c r="M30" s="112"/>
      <c r="N30" s="112"/>
      <c r="O30" s="112"/>
      <c r="P30" s="88"/>
    </row>
    <row r="31" spans="1:16" x14ac:dyDescent="0.2">
      <c r="A31" s="88"/>
      <c r="B31" s="88"/>
      <c r="C31" s="88"/>
      <c r="D31" s="88"/>
      <c r="E31" s="88"/>
      <c r="F31" s="88"/>
      <c r="G31" s="88"/>
      <c r="H31" s="88"/>
      <c r="I31" s="88"/>
      <c r="J31" s="88"/>
      <c r="K31" s="88"/>
      <c r="L31" s="88"/>
      <c r="M31" s="88"/>
      <c r="N31" s="88"/>
      <c r="O31" s="88"/>
      <c r="P31" s="88"/>
    </row>
    <row r="32" spans="1:16" x14ac:dyDescent="0.2">
      <c r="A32" s="88"/>
      <c r="B32" s="113" t="s">
        <v>10</v>
      </c>
      <c r="C32" s="113"/>
      <c r="D32" s="113"/>
      <c r="E32" s="113"/>
      <c r="F32" s="93"/>
      <c r="G32" s="93"/>
      <c r="H32" s="93"/>
      <c r="I32" s="93"/>
      <c r="J32" s="93"/>
      <c r="K32" s="93"/>
      <c r="L32" s="93"/>
      <c r="M32" s="93"/>
      <c r="N32" s="93"/>
      <c r="O32" s="93"/>
      <c r="P32" s="88"/>
    </row>
    <row r="33" spans="1:16" ht="16.5" customHeight="1" x14ac:dyDescent="0.2">
      <c r="A33" s="88"/>
      <c r="B33" s="92" t="s">
        <v>7</v>
      </c>
      <c r="C33" s="112" t="s">
        <v>11</v>
      </c>
      <c r="D33" s="112"/>
      <c r="E33" s="112"/>
      <c r="F33" s="112"/>
      <c r="G33" s="112"/>
      <c r="H33" s="112"/>
      <c r="I33" s="112"/>
      <c r="J33" s="112"/>
      <c r="K33" s="112"/>
      <c r="L33" s="112"/>
      <c r="M33" s="112"/>
      <c r="N33" s="112"/>
      <c r="O33" s="112"/>
      <c r="P33" s="88"/>
    </row>
    <row r="34" spans="1:16" ht="17.25" customHeight="1" x14ac:dyDescent="0.2">
      <c r="A34" s="88"/>
      <c r="B34" s="92" t="s">
        <v>7</v>
      </c>
      <c r="C34" s="112" t="s">
        <v>12</v>
      </c>
      <c r="D34" s="112"/>
      <c r="E34" s="112"/>
      <c r="F34" s="112"/>
      <c r="G34" s="112"/>
      <c r="H34" s="112"/>
      <c r="I34" s="112"/>
      <c r="J34" s="112"/>
      <c r="K34" s="112"/>
      <c r="L34" s="112"/>
      <c r="M34" s="112"/>
      <c r="N34" s="112"/>
      <c r="O34" s="112"/>
      <c r="P34" s="88"/>
    </row>
    <row r="35" spans="1:16" ht="29.25" customHeight="1" x14ac:dyDescent="0.2">
      <c r="A35" s="88"/>
      <c r="B35" s="92" t="s">
        <v>7</v>
      </c>
      <c r="C35" s="112" t="s">
        <v>13</v>
      </c>
      <c r="D35" s="112"/>
      <c r="E35" s="112"/>
      <c r="F35" s="112"/>
      <c r="G35" s="112"/>
      <c r="H35" s="112"/>
      <c r="I35" s="112"/>
      <c r="J35" s="112"/>
      <c r="K35" s="112"/>
      <c r="L35" s="112"/>
      <c r="M35" s="112"/>
      <c r="N35" s="112"/>
      <c r="O35" s="112"/>
      <c r="P35" s="88"/>
    </row>
    <row r="36" spans="1:16" x14ac:dyDescent="0.2">
      <c r="A36" s="88"/>
      <c r="B36" s="88"/>
      <c r="C36" s="88"/>
      <c r="D36" s="88"/>
      <c r="E36" s="88"/>
      <c r="F36" s="88"/>
      <c r="G36" s="88"/>
      <c r="H36" s="88"/>
      <c r="I36" s="88"/>
      <c r="J36" s="88"/>
      <c r="K36" s="88"/>
      <c r="L36" s="88"/>
      <c r="M36" s="88"/>
      <c r="N36" s="88"/>
      <c r="O36" s="88"/>
      <c r="P36" s="88"/>
    </row>
    <row r="37" spans="1:16" x14ac:dyDescent="0.2">
      <c r="A37" s="88"/>
      <c r="B37" s="113" t="s">
        <v>14</v>
      </c>
      <c r="C37" s="113"/>
      <c r="D37" s="113"/>
      <c r="E37" s="113"/>
      <c r="F37" s="93"/>
      <c r="G37" s="93"/>
      <c r="H37" s="93"/>
      <c r="I37" s="93"/>
      <c r="J37" s="93"/>
      <c r="K37" s="93"/>
      <c r="L37" s="93"/>
      <c r="M37" s="93"/>
      <c r="N37" s="93"/>
      <c r="O37" s="93"/>
      <c r="P37" s="88"/>
    </row>
    <row r="38" spans="1:16" ht="21" customHeight="1" x14ac:dyDescent="0.2">
      <c r="A38" s="88"/>
      <c r="B38" s="92" t="s">
        <v>7</v>
      </c>
      <c r="C38" s="112" t="s">
        <v>15</v>
      </c>
      <c r="D38" s="112"/>
      <c r="E38" s="112"/>
      <c r="F38" s="112"/>
      <c r="G38" s="112"/>
      <c r="H38" s="112"/>
      <c r="I38" s="112"/>
      <c r="J38" s="112"/>
      <c r="K38" s="112"/>
      <c r="L38" s="112"/>
      <c r="M38" s="112"/>
      <c r="N38" s="112"/>
      <c r="O38" s="112"/>
      <c r="P38" s="88"/>
    </row>
    <row r="39" spans="1:16" ht="21.75" customHeight="1" x14ac:dyDescent="0.2">
      <c r="A39" s="88"/>
      <c r="B39" s="92" t="s">
        <v>7</v>
      </c>
      <c r="C39" s="112" t="s">
        <v>16</v>
      </c>
      <c r="D39" s="112"/>
      <c r="E39" s="112"/>
      <c r="F39" s="112"/>
      <c r="G39" s="112"/>
      <c r="H39" s="112"/>
      <c r="I39" s="112"/>
      <c r="J39" s="112"/>
      <c r="K39" s="112"/>
      <c r="L39" s="112"/>
      <c r="M39" s="112"/>
      <c r="N39" s="112"/>
      <c r="O39" s="112"/>
      <c r="P39" s="88"/>
    </row>
    <row r="40" spans="1:16" ht="27" customHeight="1" x14ac:dyDescent="0.2">
      <c r="A40" s="88"/>
      <c r="B40" s="92" t="s">
        <v>7</v>
      </c>
      <c r="C40" s="112" t="s">
        <v>17</v>
      </c>
      <c r="D40" s="112"/>
      <c r="E40" s="112"/>
      <c r="F40" s="112"/>
      <c r="G40" s="112"/>
      <c r="H40" s="112"/>
      <c r="I40" s="112"/>
      <c r="J40" s="112"/>
      <c r="K40" s="112"/>
      <c r="L40" s="112"/>
      <c r="M40" s="112"/>
      <c r="N40" s="112"/>
      <c r="O40" s="112"/>
      <c r="P40" s="88"/>
    </row>
    <row r="41" spans="1:16" x14ac:dyDescent="0.2">
      <c r="A41" s="88"/>
      <c r="B41" s="88"/>
      <c r="C41" s="94"/>
      <c r="D41" s="94"/>
      <c r="E41" s="94"/>
      <c r="F41" s="94"/>
      <c r="G41" s="94"/>
      <c r="H41" s="94"/>
      <c r="I41" s="94"/>
      <c r="J41" s="94"/>
      <c r="K41" s="94"/>
      <c r="L41" s="94"/>
      <c r="M41" s="94"/>
      <c r="N41" s="94"/>
      <c r="O41" s="94"/>
      <c r="P41" s="88"/>
    </row>
    <row r="42" spans="1:16" x14ac:dyDescent="0.2">
      <c r="A42" s="88"/>
      <c r="B42" s="113" t="s">
        <v>18</v>
      </c>
      <c r="C42" s="113"/>
      <c r="D42" s="113"/>
      <c r="E42" s="113"/>
      <c r="F42" s="94"/>
      <c r="G42" s="94"/>
      <c r="H42" s="94"/>
      <c r="I42" s="94"/>
      <c r="J42" s="94"/>
      <c r="K42" s="94"/>
      <c r="L42" s="94"/>
      <c r="M42" s="94"/>
      <c r="N42" s="94"/>
      <c r="O42" s="94"/>
      <c r="P42" s="88"/>
    </row>
    <row r="43" spans="1:16" ht="12.75" customHeight="1" x14ac:dyDescent="0.2">
      <c r="A43" s="88"/>
      <c r="B43" s="89" t="s">
        <v>7</v>
      </c>
      <c r="C43" s="117" t="s">
        <v>19</v>
      </c>
      <c r="D43" s="117"/>
      <c r="E43" s="117"/>
      <c r="F43" s="117"/>
      <c r="G43" s="117"/>
      <c r="H43" s="117"/>
      <c r="I43" s="117"/>
      <c r="J43" s="117"/>
      <c r="K43" s="117"/>
      <c r="L43" s="117"/>
      <c r="M43" s="117"/>
      <c r="N43" s="117"/>
      <c r="O43" s="117"/>
      <c r="P43" s="88"/>
    </row>
    <row r="44" spans="1:16" x14ac:dyDescent="0.2">
      <c r="A44" s="88"/>
      <c r="B44" s="92" t="s">
        <v>7</v>
      </c>
      <c r="C44" s="112" t="s">
        <v>20</v>
      </c>
      <c r="D44" s="112"/>
      <c r="E44" s="112"/>
      <c r="F44" s="112"/>
      <c r="G44" s="112"/>
      <c r="H44" s="112"/>
      <c r="I44" s="112"/>
      <c r="J44" s="112"/>
      <c r="K44" s="112"/>
      <c r="L44" s="112"/>
      <c r="M44" s="112"/>
      <c r="N44" s="112"/>
      <c r="O44" s="112"/>
      <c r="P44" s="88"/>
    </row>
    <row r="45" spans="1:16" x14ac:dyDescent="0.2">
      <c r="A45" s="88"/>
      <c r="B45" s="92"/>
      <c r="C45" s="112"/>
      <c r="D45" s="112"/>
      <c r="E45" s="112"/>
      <c r="F45" s="112"/>
      <c r="G45" s="112"/>
      <c r="H45" s="112"/>
      <c r="I45" s="112"/>
      <c r="J45" s="112"/>
      <c r="K45" s="112"/>
      <c r="L45" s="112"/>
      <c r="M45" s="112"/>
      <c r="N45" s="112"/>
      <c r="O45" s="112"/>
      <c r="P45" s="88"/>
    </row>
    <row r="46" spans="1:16" x14ac:dyDescent="0.2">
      <c r="A46" s="88"/>
      <c r="B46" s="89" t="s">
        <v>7</v>
      </c>
      <c r="C46" s="88" t="s">
        <v>21</v>
      </c>
      <c r="D46" s="88"/>
      <c r="E46" s="88"/>
      <c r="F46" s="88"/>
      <c r="G46" s="88"/>
      <c r="H46" s="88"/>
      <c r="I46" s="88"/>
      <c r="J46" s="88"/>
      <c r="K46" s="88"/>
      <c r="L46" s="88"/>
      <c r="M46" s="88"/>
      <c r="N46" s="88"/>
      <c r="O46" s="88"/>
      <c r="P46" s="88"/>
    </row>
    <row r="47" spans="1:16" x14ac:dyDescent="0.2">
      <c r="A47" s="88"/>
      <c r="B47" s="89"/>
      <c r="C47" s="88"/>
      <c r="D47" s="88"/>
      <c r="E47" s="88"/>
      <c r="F47" s="88"/>
      <c r="G47" s="88"/>
      <c r="H47" s="88"/>
      <c r="I47" s="88"/>
      <c r="J47" s="88"/>
      <c r="K47" s="88"/>
      <c r="L47" s="88"/>
      <c r="M47" s="88"/>
      <c r="N47" s="88"/>
      <c r="O47" s="88"/>
      <c r="P47" s="88"/>
    </row>
    <row r="48" spans="1:16" x14ac:dyDescent="0.2">
      <c r="A48" s="88"/>
      <c r="B48" s="113" t="s">
        <v>22</v>
      </c>
      <c r="C48" s="113"/>
      <c r="D48" s="113"/>
      <c r="E48" s="113"/>
      <c r="F48" s="88"/>
      <c r="G48" s="88"/>
      <c r="H48" s="88"/>
      <c r="I48" s="88"/>
      <c r="J48" s="88"/>
      <c r="K48" s="88"/>
      <c r="L48" s="88"/>
      <c r="M48" s="88"/>
      <c r="N48" s="88"/>
      <c r="O48" s="88"/>
      <c r="P48" s="88"/>
    </row>
    <row r="49" spans="1:16" x14ac:dyDescent="0.2">
      <c r="A49" s="88"/>
      <c r="B49" s="89" t="s">
        <v>7</v>
      </c>
      <c r="C49" s="116" t="s">
        <v>23</v>
      </c>
      <c r="D49" s="116"/>
      <c r="E49" s="116"/>
      <c r="F49" s="116"/>
      <c r="G49" s="116"/>
      <c r="H49" s="116"/>
      <c r="I49" s="116"/>
      <c r="J49" s="116"/>
      <c r="K49" s="116"/>
      <c r="L49" s="116"/>
      <c r="M49" s="116"/>
      <c r="N49" s="116"/>
      <c r="O49" s="116"/>
      <c r="P49" s="88"/>
    </row>
    <row r="50" spans="1:16" x14ac:dyDescent="0.2">
      <c r="A50" s="88"/>
      <c r="B50" s="89" t="s">
        <v>7</v>
      </c>
      <c r="C50" s="117" t="s">
        <v>24</v>
      </c>
      <c r="D50" s="117"/>
      <c r="E50" s="117"/>
      <c r="F50" s="117"/>
      <c r="G50" s="117"/>
      <c r="H50" s="117"/>
      <c r="I50" s="117"/>
      <c r="J50" s="117"/>
      <c r="K50" s="117"/>
      <c r="L50" s="117"/>
      <c r="M50" s="117"/>
      <c r="N50" s="117"/>
      <c r="O50" s="117"/>
      <c r="P50" s="88"/>
    </row>
    <row r="51" spans="1:16" x14ac:dyDescent="0.2">
      <c r="A51" s="88"/>
      <c r="B51" s="88"/>
      <c r="C51" s="117"/>
      <c r="D51" s="117"/>
      <c r="E51" s="117"/>
      <c r="F51" s="117"/>
      <c r="G51" s="117"/>
      <c r="H51" s="117"/>
      <c r="I51" s="117"/>
      <c r="J51" s="117"/>
      <c r="K51" s="117"/>
      <c r="L51" s="117"/>
      <c r="M51" s="117"/>
      <c r="N51" s="117"/>
      <c r="O51" s="117"/>
      <c r="P51" s="88"/>
    </row>
    <row r="52" spans="1:16" x14ac:dyDescent="0.2">
      <c r="A52" s="88"/>
      <c r="B52" s="88"/>
      <c r="C52" s="94"/>
      <c r="D52" s="94"/>
      <c r="E52" s="94"/>
      <c r="F52" s="94"/>
      <c r="G52" s="94"/>
      <c r="H52" s="94"/>
      <c r="I52" s="94"/>
      <c r="J52" s="94"/>
      <c r="K52" s="94"/>
      <c r="L52" s="94"/>
      <c r="M52" s="94"/>
      <c r="N52" s="94"/>
      <c r="O52" s="94"/>
      <c r="P52" s="88"/>
    </row>
    <row r="53" spans="1:16" s="34" customFormat="1" hidden="1" x14ac:dyDescent="0.2"/>
    <row r="54" spans="1:16" x14ac:dyDescent="0.2"/>
    <row r="55" spans="1:16" x14ac:dyDescent="0.2"/>
    <row r="56" spans="1:16" x14ac:dyDescent="0.2"/>
    <row r="57" spans="1:16" x14ac:dyDescent="0.2"/>
    <row r="58" spans="1:16" x14ac:dyDescent="0.2"/>
    <row r="59" spans="1:16" x14ac:dyDescent="0.2"/>
    <row r="60" spans="1:16" x14ac:dyDescent="0.2"/>
    <row r="61" spans="1:16" x14ac:dyDescent="0.2"/>
    <row r="62" spans="1:16" x14ac:dyDescent="0.2"/>
    <row r="63" spans="1:16" x14ac:dyDescent="0.2"/>
    <row r="64" spans="1:16" x14ac:dyDescent="0.2"/>
    <row r="65" x14ac:dyDescent="0.2"/>
    <row r="66" x14ac:dyDescent="0.2"/>
    <row r="67" x14ac:dyDescent="0.2"/>
    <row r="68" x14ac:dyDescent="0.2"/>
    <row r="69" x14ac:dyDescent="0.2"/>
    <row r="70" x14ac:dyDescent="0.2"/>
  </sheetData>
  <sheetProtection algorithmName="SHA-512" hashValue="TJ5GAETaXcI8KA41NxhFbZnImWh47IC8CrUFSxYPF+opiVp08i6D6bRfNfB/spKHBePeLxjsLtw0j1WfZNvucw==" saltValue="JbfNE8DbHzv9X7Agi/8+WA==" spinCount="100000" sheet="1" selectLockedCells="1" selectUnlockedCells="1"/>
  <mergeCells count="19">
    <mergeCell ref="C49:O49"/>
    <mergeCell ref="C50:O51"/>
    <mergeCell ref="B48:E48"/>
    <mergeCell ref="C40:O40"/>
    <mergeCell ref="C38:O38"/>
    <mergeCell ref="C39:O39"/>
    <mergeCell ref="C43:O43"/>
    <mergeCell ref="C44:O45"/>
    <mergeCell ref="C34:O34"/>
    <mergeCell ref="C35:O35"/>
    <mergeCell ref="B42:E42"/>
    <mergeCell ref="C13:N13"/>
    <mergeCell ref="C15:N15"/>
    <mergeCell ref="B37:E37"/>
    <mergeCell ref="B28:E28"/>
    <mergeCell ref="C29:O29"/>
    <mergeCell ref="C30:O30"/>
    <mergeCell ref="B32:E32"/>
    <mergeCell ref="C33:O33"/>
  </mergeCells>
  <phoneticPr fontId="3" type="noConversion"/>
  <pageMargins left="0.75" right="0.75" top="1" bottom="1" header="0" footer="0"/>
  <headerFooter alignWithMargins="0">
    <oddHeader>&amp;R&amp;"Aptos"&amp;10&amp;KFF0000 Información pública&amp;1#_x000D_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tabColor theme="6"/>
  </sheetPr>
  <dimension ref="A2:B4"/>
  <sheetViews>
    <sheetView workbookViewId="0">
      <selection activeCell="B4" sqref="B4"/>
    </sheetView>
  </sheetViews>
  <sheetFormatPr baseColWidth="10" defaultColWidth="11.42578125" defaultRowHeight="12.75" x14ac:dyDescent="0.2"/>
  <cols>
    <col min="1" max="1" width="4.28515625" style="24" customWidth="1"/>
    <col min="2" max="16384" width="11.42578125" style="24"/>
  </cols>
  <sheetData>
    <row r="2" spans="1:2" s="20" customFormat="1" ht="22.5" customHeight="1" x14ac:dyDescent="0.2">
      <c r="A2" s="19" t="s">
        <v>249</v>
      </c>
    </row>
    <row r="4" spans="1:2" x14ac:dyDescent="0.2">
      <c r="B4" s="23" t="s">
        <v>250</v>
      </c>
    </row>
  </sheetData>
  <sheetProtection algorithmName="SHA-512" hashValue="9CH/an+VDVZwBPocLpRLFZ7J7ykJW1FNHdqRGcGerSB7rN+zAOG75YaaxFCfjq49r5Ba6mPvbNAEFJqTI2G6Gg==" saltValue="E7k9q1RDfXC4bWKbYsXlXA==" spinCount="100000" sheet="1"/>
  <phoneticPr fontId="3" type="noConversion"/>
  <pageMargins left="0.75" right="0.75" top="1" bottom="1" header="0" footer="0"/>
  <headerFooter alignWithMargins="0">
    <oddHeader>&amp;R&amp;"Aptos"&amp;10&amp;KFF0000 Información pública&amp;1#_x000D_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tabColor theme="6"/>
  </sheetPr>
  <dimension ref="A1:S32"/>
  <sheetViews>
    <sheetView workbookViewId="0">
      <selection activeCell="C7" sqref="C7"/>
    </sheetView>
  </sheetViews>
  <sheetFormatPr baseColWidth="10" defaultColWidth="0" defaultRowHeight="12.75" zeroHeight="1" x14ac:dyDescent="0.2"/>
  <cols>
    <col min="1" max="1" width="4.28515625" style="1" customWidth="1"/>
    <col min="2" max="2" width="33" style="1" customWidth="1"/>
    <col min="3" max="3" width="14" style="1" bestFit="1" customWidth="1"/>
    <col min="4" max="14" width="11.42578125" style="1" customWidth="1"/>
    <col min="15" max="15" width="4.28515625" style="1" customWidth="1"/>
    <col min="16" max="16" width="11.42578125" style="1" hidden="1" customWidth="1"/>
    <col min="17" max="17" width="4.42578125" style="1" hidden="1" customWidth="1"/>
    <col min="18" max="18" width="3.42578125" style="1" hidden="1" customWidth="1"/>
    <col min="19" max="19" width="5" style="1" hidden="1" customWidth="1"/>
    <col min="20" max="16384" width="11.42578125" style="1" hidden="1"/>
  </cols>
  <sheetData>
    <row r="1" spans="1:19" x14ac:dyDescent="0.2">
      <c r="A1" s="24"/>
      <c r="B1" s="24"/>
      <c r="C1" s="24"/>
      <c r="D1" s="24"/>
      <c r="E1" s="24"/>
      <c r="F1" s="24"/>
      <c r="G1" s="24"/>
      <c r="H1" s="24"/>
      <c r="I1" s="24"/>
      <c r="J1" s="24"/>
      <c r="K1" s="24"/>
      <c r="L1" s="24"/>
      <c r="M1" s="24"/>
      <c r="N1" s="24"/>
      <c r="O1" s="24"/>
    </row>
    <row r="2" spans="1:19" s="20" customFormat="1" ht="22.5" customHeight="1" x14ac:dyDescent="0.2">
      <c r="A2" s="19" t="s">
        <v>251</v>
      </c>
    </row>
    <row r="3" spans="1:19" x14ac:dyDescent="0.2">
      <c r="A3" s="24"/>
      <c r="B3" s="24"/>
      <c r="C3" s="24"/>
      <c r="D3" s="24"/>
      <c r="E3" s="24"/>
      <c r="F3" s="24"/>
      <c r="G3" s="24"/>
      <c r="H3" s="24"/>
      <c r="I3" s="24"/>
      <c r="J3" s="24"/>
      <c r="K3" s="24"/>
      <c r="L3" s="24"/>
      <c r="M3" s="24"/>
      <c r="N3" s="24"/>
      <c r="O3" s="24"/>
      <c r="Q3" s="18"/>
      <c r="R3" s="18" t="s">
        <v>181</v>
      </c>
      <c r="S3" s="18" t="s">
        <v>185</v>
      </c>
    </row>
    <row r="4" spans="1:19" ht="15" x14ac:dyDescent="0.2">
      <c r="A4" s="24"/>
      <c r="B4" s="71" t="s">
        <v>252</v>
      </c>
      <c r="C4" s="24"/>
      <c r="D4" s="24"/>
      <c r="E4" s="24"/>
      <c r="F4" s="24"/>
      <c r="G4" s="24"/>
      <c r="H4" s="24"/>
      <c r="I4" s="24"/>
      <c r="J4" s="24"/>
      <c r="K4" s="24"/>
      <c r="L4" s="24"/>
      <c r="M4" s="24"/>
      <c r="N4" s="24"/>
      <c r="O4" s="24"/>
      <c r="Q4" s="18" t="s">
        <v>27</v>
      </c>
      <c r="R4" s="18" t="str">
        <f>IF(OR(AND('Redes y cobertura'!$D$5="SI",MID('Redes y cobertura'!$D$6,1,9)=Listas!C4)),"SI","NO")</f>
        <v>SI</v>
      </c>
      <c r="S4" s="18" t="str">
        <f>IF(OR(AND('Redes y cobertura'!$D$5="SI",NOT(ISERROR(SEARCH(Listas!C5,'Redes y cobertura'!$D$6,1))))),"SI","NO")</f>
        <v>SI</v>
      </c>
    </row>
    <row r="5" spans="1:19" x14ac:dyDescent="0.2">
      <c r="A5" s="51" t="str">
        <f>IF(OR(R4="SI",S4="SI",R5="SI",S5="SI"),"SI","NO")</f>
        <v>SI</v>
      </c>
      <c r="B5" s="24"/>
      <c r="C5" s="24"/>
      <c r="D5" s="24"/>
      <c r="E5" s="24"/>
      <c r="F5" s="24"/>
      <c r="G5" s="24"/>
      <c r="H5" s="24"/>
      <c r="I5" s="24"/>
      <c r="J5" s="24"/>
      <c r="K5" s="24"/>
      <c r="L5" s="24"/>
      <c r="M5" s="24"/>
      <c r="N5" s="24"/>
      <c r="O5" s="24"/>
      <c r="Q5" s="18" t="s">
        <v>253</v>
      </c>
      <c r="R5" s="18" t="str">
        <f>IF(AND('Redes y cobertura'!$I$5="SI",MID('Redes y cobertura'!$I$6,1,9)=Listas!$C$4),"SI","NO")</f>
        <v>SI</v>
      </c>
      <c r="S5" s="18" t="str">
        <f>IF(AND('Redes y cobertura'!$I$5="SI",NOT(ISERROR(SEARCH(Listas!C5,'Redes y cobertura'!$I$6,1)))),"SI","NO")</f>
        <v>SI</v>
      </c>
    </row>
    <row r="6" spans="1:19" x14ac:dyDescent="0.2">
      <c r="A6" s="24"/>
      <c r="B6" s="47" t="s">
        <v>188</v>
      </c>
      <c r="C6" s="47" t="s">
        <v>254</v>
      </c>
      <c r="D6" s="307" t="s">
        <v>56</v>
      </c>
      <c r="E6" s="307"/>
      <c r="F6" s="307"/>
      <c r="G6" s="307"/>
      <c r="H6" s="307"/>
      <c r="I6" s="307"/>
      <c r="J6" s="307"/>
      <c r="K6" s="307"/>
      <c r="L6" s="307"/>
      <c r="M6" s="307"/>
      <c r="N6" s="307"/>
      <c r="O6" s="24"/>
    </row>
    <row r="7" spans="1:19" ht="30" customHeight="1" x14ac:dyDescent="0.2">
      <c r="A7" s="24"/>
      <c r="B7" s="69" t="s">
        <v>255</v>
      </c>
      <c r="C7" s="39">
        <v>500</v>
      </c>
      <c r="D7" s="205" t="s">
        <v>1856</v>
      </c>
      <c r="E7" s="205"/>
      <c r="F7" s="205"/>
      <c r="G7" s="205"/>
      <c r="H7" s="205"/>
      <c r="I7" s="205"/>
      <c r="J7" s="205"/>
      <c r="K7" s="205"/>
      <c r="L7" s="205"/>
      <c r="M7" s="205"/>
      <c r="N7" s="205"/>
      <c r="O7" s="24"/>
    </row>
    <row r="8" spans="1:19" ht="30" customHeight="1" x14ac:dyDescent="0.2">
      <c r="A8" s="24"/>
      <c r="B8" s="69" t="s">
        <v>256</v>
      </c>
      <c r="C8" s="39">
        <v>150</v>
      </c>
      <c r="D8" s="205" t="s">
        <v>1857</v>
      </c>
      <c r="E8" s="205"/>
      <c r="F8" s="205"/>
      <c r="G8" s="205"/>
      <c r="H8" s="205"/>
      <c r="I8" s="205"/>
      <c r="J8" s="205"/>
      <c r="K8" s="205"/>
      <c r="L8" s="205"/>
      <c r="M8" s="205"/>
      <c r="N8" s="205"/>
      <c r="O8" s="24"/>
    </row>
    <row r="9" spans="1:19" ht="30" customHeight="1" x14ac:dyDescent="0.2">
      <c r="A9" s="24"/>
      <c r="B9" s="69" t="s">
        <v>257</v>
      </c>
      <c r="C9" s="68">
        <v>0.92</v>
      </c>
      <c r="D9" s="205" t="s">
        <v>1858</v>
      </c>
      <c r="E9" s="205"/>
      <c r="F9" s="205"/>
      <c r="G9" s="205"/>
      <c r="H9" s="205"/>
      <c r="I9" s="205"/>
      <c r="J9" s="205"/>
      <c r="K9" s="205"/>
      <c r="L9" s="205"/>
      <c r="M9" s="205"/>
      <c r="N9" s="205"/>
      <c r="O9" s="24"/>
    </row>
    <row r="10" spans="1:19" ht="30" customHeight="1" x14ac:dyDescent="0.2">
      <c r="A10" s="24"/>
      <c r="B10" s="69" t="s">
        <v>258</v>
      </c>
      <c r="C10" s="68">
        <v>0.99950000000000006</v>
      </c>
      <c r="D10" s="205" t="s">
        <v>1859</v>
      </c>
      <c r="E10" s="205"/>
      <c r="F10" s="205"/>
      <c r="G10" s="205"/>
      <c r="H10" s="205"/>
      <c r="I10" s="205"/>
      <c r="J10" s="205"/>
      <c r="K10" s="205"/>
      <c r="L10" s="205"/>
      <c r="M10" s="205"/>
      <c r="N10" s="205"/>
      <c r="O10" s="24"/>
    </row>
    <row r="11" spans="1:19" x14ac:dyDescent="0.2">
      <c r="A11" s="24"/>
      <c r="B11" s="24"/>
      <c r="C11" s="24"/>
      <c r="D11" s="24"/>
      <c r="E11" s="24"/>
      <c r="F11" s="24"/>
      <c r="G11" s="24"/>
      <c r="H11" s="24"/>
      <c r="I11" s="24"/>
      <c r="J11" s="24"/>
      <c r="K11" s="24"/>
      <c r="L11" s="24"/>
      <c r="M11" s="24"/>
      <c r="N11" s="24"/>
      <c r="O11" s="24"/>
    </row>
    <row r="12" spans="1:19" x14ac:dyDescent="0.2">
      <c r="A12" s="24"/>
      <c r="B12" s="70" t="s">
        <v>259</v>
      </c>
      <c r="C12" s="24"/>
      <c r="D12" s="24"/>
      <c r="E12" s="24"/>
      <c r="F12" s="24"/>
      <c r="G12" s="24"/>
      <c r="H12" s="24"/>
      <c r="I12" s="24"/>
      <c r="J12" s="24"/>
      <c r="K12" s="24"/>
      <c r="L12" s="24"/>
      <c r="M12" s="24"/>
      <c r="N12" s="24"/>
      <c r="O12" s="24"/>
    </row>
    <row r="13" spans="1:19" x14ac:dyDescent="0.2">
      <c r="A13" s="24"/>
      <c r="B13" s="47" t="s">
        <v>188</v>
      </c>
      <c r="C13" s="47" t="s">
        <v>254</v>
      </c>
      <c r="D13" s="307" t="s">
        <v>56</v>
      </c>
      <c r="E13" s="307"/>
      <c r="F13" s="307"/>
      <c r="G13" s="307"/>
      <c r="H13" s="307"/>
      <c r="I13" s="307"/>
      <c r="J13" s="307"/>
      <c r="K13" s="307"/>
      <c r="L13" s="307"/>
      <c r="M13" s="307"/>
      <c r="N13" s="307"/>
      <c r="O13" s="24"/>
    </row>
    <row r="14" spans="1:19" ht="22.5" customHeight="1" x14ac:dyDescent="0.2">
      <c r="A14" s="51">
        <f>IF(A5="SI",1,"")</f>
        <v>1</v>
      </c>
      <c r="B14" s="72" t="s">
        <v>1860</v>
      </c>
      <c r="C14" s="39"/>
      <c r="D14" s="205" t="s">
        <v>1861</v>
      </c>
      <c r="E14" s="205"/>
      <c r="F14" s="205"/>
      <c r="G14" s="205"/>
      <c r="H14" s="205"/>
      <c r="I14" s="205"/>
      <c r="J14" s="205"/>
      <c r="K14" s="205"/>
      <c r="L14" s="205"/>
      <c r="M14" s="205"/>
      <c r="N14" s="205"/>
      <c r="O14" s="24"/>
    </row>
    <row r="15" spans="1:19" ht="22.5" customHeight="1" x14ac:dyDescent="0.2">
      <c r="A15" s="51">
        <f>IF(AND(B14&lt;&gt;"",ISNUMBER(A14)),A14+1,"")</f>
        <v>2</v>
      </c>
      <c r="B15" s="72" t="s">
        <v>1862</v>
      </c>
      <c r="C15" s="39">
        <v>5.0000000000000001E-3</v>
      </c>
      <c r="D15" s="205" t="s">
        <v>1863</v>
      </c>
      <c r="E15" s="205"/>
      <c r="F15" s="205"/>
      <c r="G15" s="205"/>
      <c r="H15" s="205"/>
      <c r="I15" s="205"/>
      <c r="J15" s="205"/>
      <c r="K15" s="205"/>
      <c r="L15" s="205"/>
      <c r="M15" s="205"/>
      <c r="N15" s="205"/>
      <c r="O15" s="24"/>
    </row>
    <row r="16" spans="1:19" ht="22.5" customHeight="1" x14ac:dyDescent="0.2">
      <c r="A16" s="51">
        <f>IF(AND(B15&lt;&gt;"",ISNUMBER(A15)),A15+1,"")</f>
        <v>3</v>
      </c>
      <c r="B16" s="72" t="s">
        <v>1864</v>
      </c>
      <c r="C16" s="39">
        <v>1.4E-2</v>
      </c>
      <c r="D16" s="205" t="s">
        <v>1865</v>
      </c>
      <c r="E16" s="205"/>
      <c r="F16" s="205"/>
      <c r="G16" s="205"/>
      <c r="H16" s="205"/>
      <c r="I16" s="205"/>
      <c r="J16" s="205"/>
      <c r="K16" s="205"/>
      <c r="L16" s="205"/>
      <c r="M16" s="205"/>
      <c r="N16" s="205"/>
      <c r="O16" s="24"/>
    </row>
    <row r="17" spans="1:15" ht="22.5" customHeight="1" x14ac:dyDescent="0.2">
      <c r="A17" s="51">
        <f>IF(AND(B16&lt;&gt;"",ISNUMBER(A16)),A16+1,"")</f>
        <v>4</v>
      </c>
      <c r="B17" s="72" t="s">
        <v>1866</v>
      </c>
      <c r="C17" s="39">
        <v>6.0000000000000001E-3</v>
      </c>
      <c r="D17" s="205" t="s">
        <v>1867</v>
      </c>
      <c r="E17" s="205"/>
      <c r="F17" s="205"/>
      <c r="G17" s="205"/>
      <c r="H17" s="205"/>
      <c r="I17" s="205"/>
      <c r="J17" s="205"/>
      <c r="K17" s="205"/>
      <c r="L17" s="205"/>
      <c r="M17" s="205"/>
      <c r="N17" s="205"/>
      <c r="O17" s="24"/>
    </row>
    <row r="18" spans="1:15" ht="22.5" customHeight="1" x14ac:dyDescent="0.2">
      <c r="A18" s="51">
        <f>IF(AND(B17&lt;&gt;"",ISNUMBER(A17)),A17+1,"")</f>
        <v>5</v>
      </c>
      <c r="B18" s="72"/>
      <c r="C18" s="39"/>
      <c r="D18" s="205" t="s">
        <v>1868</v>
      </c>
      <c r="E18" s="205"/>
      <c r="F18" s="205"/>
      <c r="G18" s="205"/>
      <c r="H18" s="205"/>
      <c r="I18" s="205"/>
      <c r="J18" s="205"/>
      <c r="K18" s="205"/>
      <c r="L18" s="205"/>
      <c r="M18" s="205"/>
      <c r="N18" s="205"/>
      <c r="O18" s="24"/>
    </row>
    <row r="19" spans="1:15" x14ac:dyDescent="0.2">
      <c r="A19" s="24"/>
      <c r="B19" s="24"/>
      <c r="C19" s="24"/>
      <c r="D19" s="24"/>
      <c r="E19" s="24"/>
      <c r="F19" s="24"/>
      <c r="G19" s="24"/>
      <c r="H19" s="24"/>
      <c r="I19" s="24"/>
      <c r="J19" s="24"/>
      <c r="K19" s="24"/>
      <c r="L19" s="24"/>
      <c r="M19" s="24"/>
      <c r="N19" s="24"/>
      <c r="O19" s="24"/>
    </row>
    <row r="20" spans="1:15" ht="15" x14ac:dyDescent="0.2">
      <c r="A20" s="24"/>
      <c r="B20" s="71" t="s">
        <v>260</v>
      </c>
      <c r="C20" s="24"/>
      <c r="D20" s="24"/>
      <c r="E20" s="24"/>
      <c r="F20" s="24"/>
      <c r="G20" s="24"/>
      <c r="H20" s="24"/>
      <c r="I20" s="24"/>
      <c r="J20" s="24"/>
      <c r="K20" s="24"/>
      <c r="L20" s="24"/>
      <c r="M20" s="24"/>
      <c r="N20" s="24"/>
      <c r="O20" s="24"/>
    </row>
    <row r="21" spans="1:15" x14ac:dyDescent="0.2">
      <c r="A21" s="44" t="str">
        <f>IF(OR(R4="SI",R5="SI"),"SI","NO")</f>
        <v>SI</v>
      </c>
      <c r="B21" s="24"/>
      <c r="C21" s="24"/>
      <c r="D21" s="24"/>
      <c r="E21" s="24"/>
      <c r="F21" s="24"/>
      <c r="G21" s="24"/>
      <c r="H21" s="24"/>
      <c r="I21" s="24"/>
      <c r="J21" s="24"/>
      <c r="K21" s="24"/>
      <c r="L21" s="24"/>
      <c r="M21" s="24"/>
      <c r="N21" s="24"/>
      <c r="O21" s="24"/>
    </row>
    <row r="22" spans="1:15" x14ac:dyDescent="0.2">
      <c r="A22" s="24"/>
      <c r="B22" s="272" t="s">
        <v>261</v>
      </c>
      <c r="C22" s="308"/>
      <c r="D22" s="59" t="s">
        <v>54</v>
      </c>
      <c r="E22" s="24"/>
      <c r="F22" s="24"/>
      <c r="G22" s="24"/>
      <c r="H22" s="24"/>
      <c r="I22" s="24"/>
      <c r="J22" s="24"/>
      <c r="K22" s="24"/>
      <c r="L22" s="24"/>
      <c r="M22" s="24"/>
      <c r="N22" s="24"/>
      <c r="O22" s="24"/>
    </row>
    <row r="23" spans="1:15" x14ac:dyDescent="0.2">
      <c r="A23" s="24"/>
      <c r="B23" s="24"/>
      <c r="C23" s="24"/>
      <c r="D23" s="24"/>
      <c r="E23" s="24"/>
      <c r="F23" s="24"/>
      <c r="G23" s="24"/>
      <c r="H23" s="24"/>
      <c r="I23" s="24"/>
      <c r="J23" s="24"/>
      <c r="K23" s="24"/>
      <c r="L23" s="24"/>
      <c r="M23" s="24"/>
      <c r="N23" s="24"/>
      <c r="O23" s="24"/>
    </row>
    <row r="24" spans="1:15" x14ac:dyDescent="0.2">
      <c r="A24" s="24"/>
      <c r="B24" s="47" t="s">
        <v>188</v>
      </c>
      <c r="C24" s="47" t="s">
        <v>254</v>
      </c>
      <c r="D24" s="307" t="s">
        <v>56</v>
      </c>
      <c r="E24" s="307"/>
      <c r="F24" s="307"/>
      <c r="G24" s="307"/>
      <c r="H24" s="307"/>
      <c r="I24" s="307"/>
      <c r="J24" s="307"/>
      <c r="K24" s="307"/>
      <c r="L24" s="307"/>
      <c r="M24" s="307"/>
      <c r="N24" s="307"/>
      <c r="O24" s="24"/>
    </row>
    <row r="25" spans="1:15" ht="30" customHeight="1" x14ac:dyDescent="0.2">
      <c r="A25" s="24"/>
      <c r="B25" s="69" t="s">
        <v>262</v>
      </c>
      <c r="C25" s="59" t="s">
        <v>1869</v>
      </c>
      <c r="D25" s="306" t="s">
        <v>1870</v>
      </c>
      <c r="E25" s="306"/>
      <c r="F25" s="306"/>
      <c r="G25" s="306"/>
      <c r="H25" s="306"/>
      <c r="I25" s="306"/>
      <c r="J25" s="306"/>
      <c r="K25" s="306"/>
      <c r="L25" s="306"/>
      <c r="M25" s="306"/>
      <c r="N25" s="306"/>
      <c r="O25" s="24"/>
    </row>
    <row r="26" spans="1:15" ht="30" customHeight="1" x14ac:dyDescent="0.2">
      <c r="A26" s="24"/>
      <c r="B26" s="69" t="s">
        <v>263</v>
      </c>
      <c r="C26" s="59" t="s">
        <v>1871</v>
      </c>
      <c r="D26" s="306" t="s">
        <v>1872</v>
      </c>
      <c r="E26" s="306"/>
      <c r="F26" s="306"/>
      <c r="G26" s="306"/>
      <c r="H26" s="306"/>
      <c r="I26" s="306"/>
      <c r="J26" s="306"/>
      <c r="K26" s="306"/>
      <c r="L26" s="306"/>
      <c r="M26" s="306"/>
      <c r="N26" s="306"/>
      <c r="O26" s="24"/>
    </row>
    <row r="27" spans="1:15" ht="30" customHeight="1" x14ac:dyDescent="0.2">
      <c r="A27" s="24"/>
      <c r="B27" s="69" t="s">
        <v>264</v>
      </c>
      <c r="C27" s="59" t="s">
        <v>1873</v>
      </c>
      <c r="D27" s="306" t="s">
        <v>1874</v>
      </c>
      <c r="E27" s="306"/>
      <c r="F27" s="306"/>
      <c r="G27" s="306"/>
      <c r="H27" s="306"/>
      <c r="I27" s="306"/>
      <c r="J27" s="306"/>
      <c r="K27" s="306"/>
      <c r="L27" s="306"/>
      <c r="M27" s="306"/>
      <c r="N27" s="306"/>
      <c r="O27" s="24"/>
    </row>
    <row r="28" spans="1:15" ht="30" customHeight="1" x14ac:dyDescent="0.2">
      <c r="A28" s="24"/>
      <c r="B28" s="69" t="s">
        <v>265</v>
      </c>
      <c r="C28" s="59" t="s">
        <v>1875</v>
      </c>
      <c r="D28" s="306" t="s">
        <v>1876</v>
      </c>
      <c r="E28" s="306"/>
      <c r="F28" s="306"/>
      <c r="G28" s="306"/>
      <c r="H28" s="306"/>
      <c r="I28" s="306"/>
      <c r="J28" s="306"/>
      <c r="K28" s="306"/>
      <c r="L28" s="306"/>
      <c r="M28" s="306"/>
      <c r="N28" s="306"/>
      <c r="O28" s="24"/>
    </row>
    <row r="29" spans="1:15" ht="30" customHeight="1" x14ac:dyDescent="0.2">
      <c r="A29" s="44">
        <f>IF(AND(A21="SI",D22="SI"),1,"")</f>
        <v>1</v>
      </c>
      <c r="B29" s="69" t="s">
        <v>266</v>
      </c>
      <c r="C29" s="59" t="s">
        <v>1877</v>
      </c>
      <c r="D29" s="306" t="s">
        <v>1878</v>
      </c>
      <c r="E29" s="306"/>
      <c r="F29" s="306"/>
      <c r="G29" s="306"/>
      <c r="H29" s="306"/>
      <c r="I29" s="306"/>
      <c r="J29" s="306"/>
      <c r="K29" s="306"/>
      <c r="L29" s="306"/>
      <c r="M29" s="306"/>
      <c r="N29" s="306"/>
      <c r="O29" s="24"/>
    </row>
    <row r="30" spans="1:15" s="24" customFormat="1" x14ac:dyDescent="0.2"/>
    <row r="31" spans="1:15" s="24" customFormat="1" x14ac:dyDescent="0.2"/>
    <row r="32" spans="1:15" s="24" customFormat="1" x14ac:dyDescent="0.2"/>
  </sheetData>
  <sheetProtection algorithmName="SHA-512" hashValue="eqVTP8WFxh8wi0Ij6zS69Cr6Q1w+PBZJ0SFQFdtaoyRnKC61djEwbxTUfwPa5ZlMsW11o1HNFLN9FphGbIMVPw==" saltValue="z4HghNRUkiGMmezC8LiiLw==" spinCount="100000" sheet="1" selectLockedCells="1"/>
  <mergeCells count="18">
    <mergeCell ref="B22:C22"/>
    <mergeCell ref="D25:N25"/>
    <mergeCell ref="D26:N26"/>
    <mergeCell ref="D27:N27"/>
    <mergeCell ref="D28:N28"/>
    <mergeCell ref="D29:N29"/>
    <mergeCell ref="D24:N24"/>
    <mergeCell ref="D13:N13"/>
    <mergeCell ref="D6:N6"/>
    <mergeCell ref="D7:N7"/>
    <mergeCell ref="D8:N8"/>
    <mergeCell ref="D9:N9"/>
    <mergeCell ref="D10:N10"/>
    <mergeCell ref="D14:N14"/>
    <mergeCell ref="D15:N15"/>
    <mergeCell ref="D16:N16"/>
    <mergeCell ref="D17:N17"/>
    <mergeCell ref="D18:N18"/>
  </mergeCells>
  <phoneticPr fontId="3" type="noConversion"/>
  <conditionalFormatting sqref="B6:N13">
    <cfRule type="expression" dxfId="3" priority="6" stopIfTrue="1">
      <formula>$A$5="NO"</formula>
    </cfRule>
  </conditionalFormatting>
  <conditionalFormatting sqref="B14:N18">
    <cfRule type="expression" dxfId="2" priority="3" stopIfTrue="1">
      <formula>NOT(ISNUMBER(INDIRECT(ADDRESS(ROW(),1))))</formula>
    </cfRule>
  </conditionalFormatting>
  <conditionalFormatting sqref="B24:N28">
    <cfRule type="expression" dxfId="1" priority="2" stopIfTrue="1">
      <formula>$D$22&lt;&gt;"SI"</formula>
    </cfRule>
  </conditionalFormatting>
  <conditionalFormatting sqref="B29:N29">
    <cfRule type="expression" dxfId="0" priority="1" stopIfTrue="1">
      <formula>NOT(ISNUMBER(INDIRECT(ADDRESS(ROW(),1))))</formula>
    </cfRule>
  </conditionalFormatting>
  <dataValidations count="2">
    <dataValidation type="list" allowBlank="1" showInputMessage="1" showErrorMessage="1" sqref="D22" xr:uid="{00000000-0002-0000-0B00-000000000000}">
      <formula1>SI_NO</formula1>
    </dataValidation>
    <dataValidation type="decimal" operator="greaterThanOrEqual" allowBlank="1" showInputMessage="1" showErrorMessage="1" sqref="C7:C10 C25:C29 C14:C18" xr:uid="{00000000-0002-0000-0B00-000001000000}">
      <formula1>0</formula1>
    </dataValidation>
  </dataValidations>
  <pageMargins left="0.75" right="0.75" top="1" bottom="1" header="0" footer="0"/>
  <pageSetup orientation="portrait" verticalDpi="0" r:id="rId1"/>
  <headerFooter alignWithMargins="0">
    <oddHeader>&amp;R&amp;"Aptos"&amp;10&amp;KFF0000 Información pública&amp;1#_x000D_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
  <dimension ref="B1:AN203"/>
  <sheetViews>
    <sheetView topLeftCell="A25" zoomScale="70" workbookViewId="0">
      <selection activeCell="C49" sqref="C49"/>
    </sheetView>
  </sheetViews>
  <sheetFormatPr baseColWidth="10" defaultColWidth="11.42578125" defaultRowHeight="12.75" x14ac:dyDescent="0.2"/>
  <cols>
    <col min="1" max="1" width="11.42578125" style="34"/>
    <col min="2" max="2" width="28.5703125" style="34" bestFit="1" customWidth="1"/>
    <col min="3" max="3" width="19.28515625" style="34" customWidth="1"/>
    <col min="4" max="5" width="11.42578125" style="34"/>
    <col min="6" max="6" width="13.42578125" style="34" bestFit="1" customWidth="1"/>
    <col min="7" max="7" width="13.42578125" style="34" customWidth="1"/>
    <col min="8" max="17" width="11.42578125" style="34"/>
    <col min="18" max="18" width="18.42578125" style="34" customWidth="1"/>
    <col min="19" max="16384" width="11.42578125" style="34"/>
  </cols>
  <sheetData>
    <row r="1" spans="2:40" x14ac:dyDescent="0.2">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row>
    <row r="2" spans="2:40" x14ac:dyDescent="0.2">
      <c r="B2" s="74" t="s">
        <v>267</v>
      </c>
      <c r="C2" s="74" t="s">
        <v>268</v>
      </c>
      <c r="F2" s="74" t="s">
        <v>269</v>
      </c>
      <c r="G2" s="74" t="s">
        <v>270</v>
      </c>
      <c r="H2" s="74" t="s">
        <v>43</v>
      </c>
      <c r="I2" s="74" t="s">
        <v>271</v>
      </c>
      <c r="J2" s="74" t="s">
        <v>272</v>
      </c>
      <c r="K2" s="74" t="s">
        <v>273</v>
      </c>
      <c r="L2" s="74" t="s">
        <v>274</v>
      </c>
      <c r="M2" s="74" t="s">
        <v>44</v>
      </c>
      <c r="N2" s="74" t="s">
        <v>49</v>
      </c>
      <c r="O2" s="74" t="s">
        <v>50</v>
      </c>
      <c r="P2" s="74" t="s">
        <v>275</v>
      </c>
      <c r="Q2" s="74" t="s">
        <v>276</v>
      </c>
      <c r="R2" s="74" t="s">
        <v>277</v>
      </c>
      <c r="S2" s="74" t="s">
        <v>278</v>
      </c>
      <c r="T2" s="74" t="s">
        <v>279</v>
      </c>
      <c r="U2" s="74" t="s">
        <v>280</v>
      </c>
      <c r="V2" s="74" t="s">
        <v>281</v>
      </c>
      <c r="W2" s="74" t="s">
        <v>282</v>
      </c>
      <c r="X2" s="74" t="s">
        <v>283</v>
      </c>
      <c r="Y2" s="74" t="s">
        <v>284</v>
      </c>
      <c r="Z2" s="74" t="s">
        <v>285</v>
      </c>
      <c r="AA2" s="74" t="s">
        <v>286</v>
      </c>
      <c r="AB2" s="74" t="s">
        <v>287</v>
      </c>
      <c r="AC2" s="74" t="s">
        <v>288</v>
      </c>
      <c r="AD2" s="74" t="s">
        <v>289</v>
      </c>
      <c r="AE2" s="74" t="s">
        <v>290</v>
      </c>
      <c r="AF2" s="74" t="s">
        <v>291</v>
      </c>
      <c r="AG2" s="74" t="s">
        <v>292</v>
      </c>
      <c r="AH2" s="74" t="s">
        <v>293</v>
      </c>
      <c r="AI2" s="74" t="s">
        <v>294</v>
      </c>
      <c r="AJ2" s="74" t="s">
        <v>295</v>
      </c>
      <c r="AK2" s="74" t="s">
        <v>296</v>
      </c>
      <c r="AL2" s="74" t="s">
        <v>297</v>
      </c>
      <c r="AM2" s="74" t="s">
        <v>298</v>
      </c>
      <c r="AN2" s="74" t="s">
        <v>299</v>
      </c>
    </row>
    <row r="3" spans="2:40" x14ac:dyDescent="0.2">
      <c r="B3" s="34" t="s">
        <v>54</v>
      </c>
      <c r="C3" s="34" t="s">
        <v>300</v>
      </c>
      <c r="F3" s="34" t="s">
        <v>270</v>
      </c>
      <c r="G3" s="34" t="s">
        <v>301</v>
      </c>
      <c r="H3" s="34" t="s">
        <v>301</v>
      </c>
      <c r="I3" s="34" t="s">
        <v>301</v>
      </c>
      <c r="J3" s="34" t="s">
        <v>301</v>
      </c>
      <c r="K3" s="34" t="s">
        <v>301</v>
      </c>
      <c r="L3" s="34" t="s">
        <v>301</v>
      </c>
      <c r="M3" s="34" t="s">
        <v>301</v>
      </c>
      <c r="N3" s="34" t="s">
        <v>301</v>
      </c>
      <c r="O3" s="34" t="s">
        <v>301</v>
      </c>
      <c r="P3" s="34" t="s">
        <v>301</v>
      </c>
      <c r="Q3" s="34" t="s">
        <v>301</v>
      </c>
      <c r="R3" s="34" t="s">
        <v>301</v>
      </c>
      <c r="S3" s="34" t="s">
        <v>301</v>
      </c>
      <c r="T3" s="34" t="s">
        <v>301</v>
      </c>
      <c r="U3" s="34" t="s">
        <v>301</v>
      </c>
      <c r="V3" s="34" t="s">
        <v>301</v>
      </c>
      <c r="W3" s="34" t="s">
        <v>301</v>
      </c>
      <c r="X3" s="34" t="s">
        <v>301</v>
      </c>
      <c r="Y3" s="34" t="s">
        <v>301</v>
      </c>
      <c r="Z3" s="34" t="s">
        <v>301</v>
      </c>
      <c r="AA3" s="34" t="s">
        <v>301</v>
      </c>
      <c r="AB3" s="34" t="s">
        <v>301</v>
      </c>
      <c r="AC3" s="34" t="s">
        <v>301</v>
      </c>
      <c r="AD3" s="34" t="s">
        <v>301</v>
      </c>
      <c r="AE3" s="34" t="s">
        <v>301</v>
      </c>
      <c r="AF3" s="34" t="s">
        <v>301</v>
      </c>
      <c r="AG3" s="34" t="s">
        <v>301</v>
      </c>
      <c r="AH3" s="34" t="s">
        <v>301</v>
      </c>
      <c r="AI3" s="34" t="s">
        <v>301</v>
      </c>
      <c r="AJ3" s="34" t="s">
        <v>301</v>
      </c>
      <c r="AK3" s="34" t="s">
        <v>301</v>
      </c>
      <c r="AL3" s="34" t="s">
        <v>301</v>
      </c>
      <c r="AM3" s="34" t="s">
        <v>301</v>
      </c>
      <c r="AN3" s="34" t="s">
        <v>301</v>
      </c>
    </row>
    <row r="4" spans="2:40" x14ac:dyDescent="0.2">
      <c r="B4" s="34" t="s">
        <v>31</v>
      </c>
      <c r="C4" s="34" t="s">
        <v>302</v>
      </c>
      <c r="F4" s="34" t="s">
        <v>43</v>
      </c>
      <c r="G4" s="34" t="s">
        <v>43</v>
      </c>
      <c r="H4" s="34" t="s">
        <v>303</v>
      </c>
      <c r="I4" s="34" t="s">
        <v>304</v>
      </c>
      <c r="J4" s="34" t="s">
        <v>272</v>
      </c>
      <c r="K4" s="34" t="s">
        <v>305</v>
      </c>
      <c r="L4" s="34" t="s">
        <v>306</v>
      </c>
      <c r="M4" s="34" t="s">
        <v>307</v>
      </c>
      <c r="N4" s="34" t="s">
        <v>308</v>
      </c>
      <c r="O4" s="34" t="s">
        <v>309</v>
      </c>
      <c r="P4" s="34" t="s">
        <v>310</v>
      </c>
      <c r="Q4" s="34" t="s">
        <v>311</v>
      </c>
      <c r="R4" s="34" t="s">
        <v>312</v>
      </c>
      <c r="S4" s="34" t="s">
        <v>313</v>
      </c>
      <c r="T4" s="34" t="s">
        <v>314</v>
      </c>
      <c r="U4" s="34" t="s">
        <v>315</v>
      </c>
      <c r="V4" s="34" t="s">
        <v>316</v>
      </c>
      <c r="W4" s="34" t="s">
        <v>317</v>
      </c>
      <c r="X4" s="34" t="s">
        <v>310</v>
      </c>
      <c r="Y4" s="34" t="s">
        <v>318</v>
      </c>
      <c r="Z4" s="34" t="s">
        <v>319</v>
      </c>
      <c r="AA4" s="34" t="s">
        <v>320</v>
      </c>
      <c r="AB4" s="34" t="s">
        <v>321</v>
      </c>
      <c r="AC4" s="34" t="s">
        <v>322</v>
      </c>
      <c r="AD4" s="34" t="s">
        <v>323</v>
      </c>
      <c r="AE4" s="34" t="s">
        <v>324</v>
      </c>
      <c r="AF4" s="34" t="s">
        <v>325</v>
      </c>
      <c r="AG4" s="34" t="s">
        <v>326</v>
      </c>
      <c r="AH4" s="34" t="s">
        <v>327</v>
      </c>
      <c r="AI4" s="34" t="s">
        <v>328</v>
      </c>
      <c r="AJ4" s="34" t="s">
        <v>329</v>
      </c>
      <c r="AK4" s="34" t="s">
        <v>330</v>
      </c>
      <c r="AL4" s="34" t="s">
        <v>331</v>
      </c>
      <c r="AM4" s="34" t="s">
        <v>332</v>
      </c>
      <c r="AN4" s="34" t="s">
        <v>333</v>
      </c>
    </row>
    <row r="5" spans="2:40" x14ac:dyDescent="0.2">
      <c r="C5" s="34" t="s">
        <v>185</v>
      </c>
      <c r="F5" s="34" t="s">
        <v>271</v>
      </c>
      <c r="G5" s="34" t="s">
        <v>271</v>
      </c>
      <c r="H5" s="34" t="s">
        <v>334</v>
      </c>
      <c r="I5" s="34" t="s">
        <v>335</v>
      </c>
      <c r="J5" s="34" t="s">
        <v>336</v>
      </c>
      <c r="K5" s="34" t="s">
        <v>337</v>
      </c>
      <c r="M5" s="34" t="s">
        <v>338</v>
      </c>
      <c r="N5" s="34" t="s">
        <v>339</v>
      </c>
      <c r="O5" s="34" t="s">
        <v>340</v>
      </c>
      <c r="P5" s="34" t="s">
        <v>341</v>
      </c>
      <c r="Q5" s="34" t="s">
        <v>342</v>
      </c>
      <c r="R5" s="34" t="s">
        <v>343</v>
      </c>
      <c r="S5" s="34" t="s">
        <v>344</v>
      </c>
      <c r="T5" s="34" t="s">
        <v>345</v>
      </c>
      <c r="U5" s="34" t="s">
        <v>329</v>
      </c>
      <c r="V5" s="34" t="s">
        <v>322</v>
      </c>
      <c r="W5" s="34" t="s">
        <v>346</v>
      </c>
      <c r="X5" s="34" t="s">
        <v>347</v>
      </c>
      <c r="Y5" s="34" t="s">
        <v>348</v>
      </c>
      <c r="Z5" s="34" t="s">
        <v>349</v>
      </c>
      <c r="AA5" s="34" t="s">
        <v>350</v>
      </c>
      <c r="AB5" s="34" t="s">
        <v>351</v>
      </c>
      <c r="AC5" s="34" t="s">
        <v>352</v>
      </c>
      <c r="AD5" s="34" t="s">
        <v>353</v>
      </c>
      <c r="AE5" s="34" t="s">
        <v>354</v>
      </c>
      <c r="AF5" s="34" t="s">
        <v>329</v>
      </c>
      <c r="AG5" s="34" t="s">
        <v>355</v>
      </c>
      <c r="AH5" s="34" t="s">
        <v>356</v>
      </c>
      <c r="AI5" s="34" t="s">
        <v>310</v>
      </c>
      <c r="AJ5" s="34" t="s">
        <v>357</v>
      </c>
      <c r="AK5" s="34" t="s">
        <v>358</v>
      </c>
      <c r="AL5" s="34" t="s">
        <v>359</v>
      </c>
      <c r="AM5" s="34" t="s">
        <v>360</v>
      </c>
      <c r="AN5" s="34" t="s">
        <v>361</v>
      </c>
    </row>
    <row r="6" spans="2:40" x14ac:dyDescent="0.2">
      <c r="C6" s="34" t="s">
        <v>33</v>
      </c>
      <c r="F6" s="34" t="s">
        <v>272</v>
      </c>
      <c r="G6" s="34" t="s">
        <v>272</v>
      </c>
      <c r="H6" s="34" t="s">
        <v>362</v>
      </c>
      <c r="I6" s="34" t="s">
        <v>363</v>
      </c>
      <c r="J6" s="34" t="s">
        <v>364</v>
      </c>
      <c r="K6" s="34" t="s">
        <v>365</v>
      </c>
      <c r="M6" s="34" t="s">
        <v>366</v>
      </c>
      <c r="N6" s="34" t="s">
        <v>367</v>
      </c>
      <c r="O6" s="34" t="s">
        <v>368</v>
      </c>
      <c r="P6" s="34" t="s">
        <v>369</v>
      </c>
      <c r="Q6" s="34" t="s">
        <v>370</v>
      </c>
      <c r="R6" s="34" t="s">
        <v>355</v>
      </c>
      <c r="S6" s="34" t="s">
        <v>371</v>
      </c>
      <c r="T6" s="34" t="s">
        <v>372</v>
      </c>
      <c r="U6" s="34" t="s">
        <v>373</v>
      </c>
      <c r="V6" s="34" t="s">
        <v>374</v>
      </c>
      <c r="W6" s="34" t="s">
        <v>375</v>
      </c>
      <c r="X6" s="34" t="s">
        <v>376</v>
      </c>
      <c r="Y6" s="34" t="s">
        <v>377</v>
      </c>
      <c r="Z6" s="34" t="s">
        <v>378</v>
      </c>
      <c r="AA6" s="34" t="s">
        <v>379</v>
      </c>
      <c r="AB6" s="34" t="s">
        <v>380</v>
      </c>
      <c r="AC6" s="34" t="s">
        <v>381</v>
      </c>
      <c r="AD6" s="34" t="s">
        <v>382</v>
      </c>
      <c r="AE6" s="34" t="s">
        <v>383</v>
      </c>
      <c r="AF6" s="34" t="s">
        <v>384</v>
      </c>
      <c r="AG6" s="34" t="s">
        <v>385</v>
      </c>
      <c r="AI6" s="34" t="s">
        <v>386</v>
      </c>
      <c r="AJ6" s="34" t="s">
        <v>387</v>
      </c>
      <c r="AK6" s="34" t="s">
        <v>388</v>
      </c>
      <c r="AL6" s="34" t="s">
        <v>389</v>
      </c>
      <c r="AM6" s="34" t="s">
        <v>390</v>
      </c>
      <c r="AN6" s="34" t="s">
        <v>391</v>
      </c>
    </row>
    <row r="7" spans="2:40" x14ac:dyDescent="0.2">
      <c r="F7" s="34" t="s">
        <v>273</v>
      </c>
      <c r="G7" s="34" t="s">
        <v>273</v>
      </c>
      <c r="H7" s="34" t="s">
        <v>392</v>
      </c>
      <c r="I7" s="34" t="s">
        <v>393</v>
      </c>
      <c r="J7" s="34" t="s">
        <v>394</v>
      </c>
      <c r="K7" s="34" t="s">
        <v>395</v>
      </c>
      <c r="M7" s="34" t="s">
        <v>396</v>
      </c>
      <c r="N7" s="34" t="s">
        <v>397</v>
      </c>
      <c r="O7" s="34" t="s">
        <v>398</v>
      </c>
      <c r="P7" s="34" t="s">
        <v>399</v>
      </c>
      <c r="Q7" s="34" t="s">
        <v>400</v>
      </c>
      <c r="R7" s="34" t="s">
        <v>401</v>
      </c>
      <c r="S7" s="34" t="s">
        <v>402</v>
      </c>
      <c r="T7" s="34" t="s">
        <v>403</v>
      </c>
      <c r="U7" s="34" t="s">
        <v>404</v>
      </c>
      <c r="V7" s="34" t="s">
        <v>405</v>
      </c>
      <c r="W7" s="34" t="s">
        <v>406</v>
      </c>
      <c r="X7" s="34" t="s">
        <v>407</v>
      </c>
      <c r="Y7" s="34" t="s">
        <v>408</v>
      </c>
      <c r="Z7" s="34" t="s">
        <v>409</v>
      </c>
      <c r="AA7" s="34" t="s">
        <v>410</v>
      </c>
      <c r="AB7" s="34" t="s">
        <v>411</v>
      </c>
      <c r="AC7" s="34" t="s">
        <v>412</v>
      </c>
      <c r="AD7" s="34" t="s">
        <v>413</v>
      </c>
      <c r="AE7" s="34" t="s">
        <v>414</v>
      </c>
      <c r="AF7" s="34" t="s">
        <v>415</v>
      </c>
      <c r="AG7" s="34" t="s">
        <v>416</v>
      </c>
      <c r="AI7" s="34" t="s">
        <v>417</v>
      </c>
      <c r="AJ7" s="34" t="s">
        <v>418</v>
      </c>
      <c r="AK7" s="34" t="s">
        <v>419</v>
      </c>
      <c r="AL7" s="34" t="s">
        <v>343</v>
      </c>
      <c r="AM7" s="34" t="s">
        <v>420</v>
      </c>
      <c r="AN7" s="34" t="s">
        <v>421</v>
      </c>
    </row>
    <row r="8" spans="2:40" x14ac:dyDescent="0.2">
      <c r="B8" s="74" t="s">
        <v>422</v>
      </c>
      <c r="C8" s="74" t="s">
        <v>423</v>
      </c>
      <c r="F8" s="34" t="s">
        <v>424</v>
      </c>
      <c r="G8" s="34" t="s">
        <v>424</v>
      </c>
      <c r="H8" s="34" t="s">
        <v>425</v>
      </c>
      <c r="I8" s="34" t="s">
        <v>426</v>
      </c>
      <c r="J8" s="34" t="s">
        <v>427</v>
      </c>
      <c r="K8" s="34" t="s">
        <v>428</v>
      </c>
      <c r="M8" s="34" t="s">
        <v>429</v>
      </c>
      <c r="N8" s="34" t="s">
        <v>430</v>
      </c>
      <c r="O8" s="34" t="s">
        <v>431</v>
      </c>
      <c r="P8" s="34" t="s">
        <v>432</v>
      </c>
      <c r="Q8" s="34" t="s">
        <v>433</v>
      </c>
      <c r="R8" s="34" t="s">
        <v>434</v>
      </c>
      <c r="S8" s="34" t="s">
        <v>435</v>
      </c>
      <c r="T8" s="34" t="s">
        <v>436</v>
      </c>
      <c r="U8" s="34" t="s">
        <v>437</v>
      </c>
      <c r="V8" s="34" t="s">
        <v>438</v>
      </c>
      <c r="W8" s="34" t="s">
        <v>439</v>
      </c>
      <c r="X8" s="34" t="s">
        <v>440</v>
      </c>
      <c r="Z8" s="34" t="s">
        <v>441</v>
      </c>
      <c r="AA8" s="34" t="s">
        <v>442</v>
      </c>
      <c r="AB8" s="34" t="s">
        <v>443</v>
      </c>
      <c r="AC8" s="34" t="s">
        <v>444</v>
      </c>
      <c r="AD8" s="34" t="s">
        <v>445</v>
      </c>
      <c r="AE8" s="34" t="s">
        <v>446</v>
      </c>
      <c r="AF8" s="34" t="s">
        <v>447</v>
      </c>
      <c r="AG8" s="34" t="s">
        <v>448</v>
      </c>
      <c r="AI8" s="34" t="s">
        <v>449</v>
      </c>
      <c r="AJ8" s="34" t="s">
        <v>450</v>
      </c>
      <c r="AK8" s="34" t="s">
        <v>451</v>
      </c>
      <c r="AL8" s="34" t="s">
        <v>401</v>
      </c>
      <c r="AM8" s="34" t="s">
        <v>452</v>
      </c>
    </row>
    <row r="9" spans="2:40" x14ac:dyDescent="0.2">
      <c r="B9" s="73">
        <v>1</v>
      </c>
      <c r="C9" s="34" t="s">
        <v>453</v>
      </c>
      <c r="F9" s="34" t="s">
        <v>44</v>
      </c>
      <c r="G9" s="34" t="s">
        <v>44</v>
      </c>
      <c r="H9" s="34" t="s">
        <v>454</v>
      </c>
      <c r="I9" s="34" t="s">
        <v>455</v>
      </c>
      <c r="J9" s="34" t="s">
        <v>456</v>
      </c>
      <c r="K9" s="34" t="s">
        <v>457</v>
      </c>
      <c r="M9" s="34" t="s">
        <v>458</v>
      </c>
      <c r="N9" s="34" t="s">
        <v>459</v>
      </c>
      <c r="O9" s="34" t="s">
        <v>460</v>
      </c>
      <c r="P9" s="34" t="s">
        <v>461</v>
      </c>
      <c r="Q9" s="34" t="s">
        <v>462</v>
      </c>
      <c r="R9" s="34" t="s">
        <v>463</v>
      </c>
      <c r="S9" s="34" t="s">
        <v>464</v>
      </c>
      <c r="T9" s="34" t="s">
        <v>465</v>
      </c>
      <c r="U9" s="34" t="s">
        <v>466</v>
      </c>
      <c r="V9" s="34" t="s">
        <v>467</v>
      </c>
      <c r="W9" s="34" t="s">
        <v>468</v>
      </c>
      <c r="X9" s="34" t="s">
        <v>469</v>
      </c>
      <c r="Z9" s="34" t="s">
        <v>470</v>
      </c>
      <c r="AA9" s="34" t="s">
        <v>471</v>
      </c>
      <c r="AB9" s="34" t="s">
        <v>472</v>
      </c>
      <c r="AC9" s="34" t="s">
        <v>397</v>
      </c>
      <c r="AD9" s="34" t="s">
        <v>473</v>
      </c>
      <c r="AE9" s="34" t="s">
        <v>474</v>
      </c>
      <c r="AF9" s="34" t="s">
        <v>475</v>
      </c>
      <c r="AG9" s="34" t="s">
        <v>476</v>
      </c>
      <c r="AI9" s="34" t="s">
        <v>477</v>
      </c>
      <c r="AJ9" s="34" t="s">
        <v>478</v>
      </c>
      <c r="AK9" s="34" t="s">
        <v>479</v>
      </c>
      <c r="AL9" s="34" t="s">
        <v>480</v>
      </c>
      <c r="AM9" s="34" t="s">
        <v>481</v>
      </c>
    </row>
    <row r="10" spans="2:40" x14ac:dyDescent="0.2">
      <c r="B10" s="73">
        <v>2</v>
      </c>
      <c r="C10" s="34" t="s">
        <v>482</v>
      </c>
      <c r="F10" s="34" t="s">
        <v>49</v>
      </c>
      <c r="G10" s="34" t="s">
        <v>49</v>
      </c>
      <c r="H10" s="34" t="s">
        <v>483</v>
      </c>
      <c r="I10" s="34" t="s">
        <v>484</v>
      </c>
      <c r="J10" s="34" t="s">
        <v>485</v>
      </c>
      <c r="K10" s="34" t="s">
        <v>486</v>
      </c>
      <c r="M10" s="34" t="s">
        <v>318</v>
      </c>
      <c r="N10" s="34" t="s">
        <v>487</v>
      </c>
      <c r="O10" s="34" t="s">
        <v>488</v>
      </c>
      <c r="P10" s="34" t="s">
        <v>489</v>
      </c>
      <c r="Q10" s="34" t="s">
        <v>490</v>
      </c>
      <c r="R10" s="34" t="s">
        <v>491</v>
      </c>
      <c r="S10" s="34" t="s">
        <v>492</v>
      </c>
      <c r="T10" s="34" t="s">
        <v>493</v>
      </c>
      <c r="U10" s="34" t="s">
        <v>494</v>
      </c>
      <c r="V10" s="34" t="s">
        <v>495</v>
      </c>
      <c r="W10" s="34" t="s">
        <v>496</v>
      </c>
      <c r="X10" s="34" t="s">
        <v>497</v>
      </c>
      <c r="Z10" s="34" t="s">
        <v>498</v>
      </c>
      <c r="AA10" s="34" t="s">
        <v>499</v>
      </c>
      <c r="AB10" s="34" t="s">
        <v>500</v>
      </c>
      <c r="AC10" s="34" t="s">
        <v>501</v>
      </c>
      <c r="AD10" s="34" t="s">
        <v>502</v>
      </c>
      <c r="AE10" s="34" t="s">
        <v>503</v>
      </c>
      <c r="AF10" s="34" t="s">
        <v>504</v>
      </c>
      <c r="AG10" s="34" t="s">
        <v>505</v>
      </c>
      <c r="AI10" s="34" t="s">
        <v>506</v>
      </c>
      <c r="AJ10" s="34" t="s">
        <v>507</v>
      </c>
      <c r="AK10" s="34" t="s">
        <v>508</v>
      </c>
      <c r="AL10" s="34" t="s">
        <v>509</v>
      </c>
    </row>
    <row r="11" spans="2:40" x14ac:dyDescent="0.2">
      <c r="B11" s="73">
        <v>3</v>
      </c>
      <c r="C11" s="34" t="s">
        <v>510</v>
      </c>
      <c r="F11" s="34" t="s">
        <v>50</v>
      </c>
      <c r="G11" s="34" t="s">
        <v>50</v>
      </c>
      <c r="H11" s="34" t="s">
        <v>511</v>
      </c>
      <c r="I11" s="34" t="s">
        <v>512</v>
      </c>
      <c r="K11" s="34" t="s">
        <v>513</v>
      </c>
      <c r="M11" s="34" t="s">
        <v>514</v>
      </c>
      <c r="N11" s="34" t="s">
        <v>515</v>
      </c>
      <c r="O11" s="34" t="s">
        <v>516</v>
      </c>
      <c r="P11" s="34" t="s">
        <v>517</v>
      </c>
      <c r="Q11" s="34" t="s">
        <v>518</v>
      </c>
      <c r="R11" s="34" t="s">
        <v>519</v>
      </c>
      <c r="S11" s="34" t="s">
        <v>520</v>
      </c>
      <c r="T11" s="34" t="s">
        <v>521</v>
      </c>
      <c r="U11" s="34" t="s">
        <v>522</v>
      </c>
      <c r="V11" s="34" t="s">
        <v>523</v>
      </c>
      <c r="W11" s="34" t="s">
        <v>524</v>
      </c>
      <c r="X11" s="34" t="s">
        <v>525</v>
      </c>
      <c r="Z11" s="34" t="s">
        <v>270</v>
      </c>
      <c r="AA11" s="34" t="s">
        <v>526</v>
      </c>
      <c r="AB11" s="34" t="s">
        <v>527</v>
      </c>
      <c r="AC11" s="34" t="s">
        <v>528</v>
      </c>
      <c r="AD11" s="34" t="s">
        <v>529</v>
      </c>
      <c r="AE11" s="34" t="s">
        <v>530</v>
      </c>
      <c r="AF11" s="34" t="s">
        <v>531</v>
      </c>
      <c r="AG11" s="34" t="s">
        <v>532</v>
      </c>
      <c r="AI11" s="34" t="s">
        <v>401</v>
      </c>
      <c r="AJ11" s="34" t="s">
        <v>533</v>
      </c>
      <c r="AK11" s="34" t="s">
        <v>534</v>
      </c>
      <c r="AL11" s="34" t="s">
        <v>535</v>
      </c>
    </row>
    <row r="12" spans="2:40" x14ac:dyDescent="0.2">
      <c r="B12" s="73">
        <v>4</v>
      </c>
      <c r="C12" s="34" t="s">
        <v>536</v>
      </c>
      <c r="F12" s="34" t="s">
        <v>275</v>
      </c>
      <c r="G12" s="34" t="s">
        <v>275</v>
      </c>
      <c r="H12" s="34" t="s">
        <v>537</v>
      </c>
      <c r="I12" s="34" t="s">
        <v>538</v>
      </c>
      <c r="K12" s="34" t="s">
        <v>539</v>
      </c>
      <c r="M12" s="34" t="s">
        <v>540</v>
      </c>
      <c r="N12" s="34" t="s">
        <v>541</v>
      </c>
      <c r="O12" s="34" t="s">
        <v>542</v>
      </c>
      <c r="P12" s="34" t="s">
        <v>543</v>
      </c>
      <c r="Q12" s="34" t="s">
        <v>544</v>
      </c>
      <c r="R12" s="34" t="s">
        <v>545</v>
      </c>
      <c r="S12" s="34" t="s">
        <v>546</v>
      </c>
      <c r="T12" s="34" t="s">
        <v>547</v>
      </c>
      <c r="U12" s="34" t="s">
        <v>548</v>
      </c>
      <c r="V12" s="34" t="s">
        <v>549</v>
      </c>
      <c r="X12" s="34" t="s">
        <v>550</v>
      </c>
      <c r="Z12" s="34" t="s">
        <v>551</v>
      </c>
      <c r="AA12" s="34" t="s">
        <v>552</v>
      </c>
      <c r="AB12" s="34" t="s">
        <v>553</v>
      </c>
      <c r="AC12" s="34" t="s">
        <v>324</v>
      </c>
      <c r="AD12" s="34" t="s">
        <v>554</v>
      </c>
      <c r="AE12" s="34" t="s">
        <v>555</v>
      </c>
      <c r="AF12" s="34" t="s">
        <v>556</v>
      </c>
      <c r="AG12" s="34" t="s">
        <v>557</v>
      </c>
      <c r="AI12" s="34" t="s">
        <v>558</v>
      </c>
      <c r="AJ12" s="34" t="s">
        <v>559</v>
      </c>
      <c r="AK12" s="34" t="s">
        <v>560</v>
      </c>
      <c r="AL12" s="34" t="s">
        <v>561</v>
      </c>
    </row>
    <row r="13" spans="2:40" x14ac:dyDescent="0.2">
      <c r="B13" s="73">
        <v>5</v>
      </c>
      <c r="F13" s="34" t="s">
        <v>276</v>
      </c>
      <c r="G13" s="34" t="s">
        <v>276</v>
      </c>
      <c r="H13" s="34" t="s">
        <v>562</v>
      </c>
      <c r="I13" s="34" t="s">
        <v>563</v>
      </c>
      <c r="K13" s="34" t="s">
        <v>564</v>
      </c>
      <c r="M13" s="34" t="s">
        <v>565</v>
      </c>
      <c r="N13" s="34" t="s">
        <v>329</v>
      </c>
      <c r="O13" s="34" t="s">
        <v>566</v>
      </c>
      <c r="P13" s="34" t="s">
        <v>567</v>
      </c>
      <c r="Q13" s="34" t="s">
        <v>568</v>
      </c>
      <c r="R13" s="34" t="s">
        <v>569</v>
      </c>
      <c r="S13" s="34" t="s">
        <v>570</v>
      </c>
      <c r="T13" s="34" t="s">
        <v>571</v>
      </c>
      <c r="U13" s="34" t="s">
        <v>572</v>
      </c>
      <c r="V13" s="34" t="s">
        <v>573</v>
      </c>
      <c r="X13" s="34" t="s">
        <v>574</v>
      </c>
      <c r="Z13" s="34" t="s">
        <v>575</v>
      </c>
      <c r="AA13" s="34" t="s">
        <v>576</v>
      </c>
      <c r="AB13" s="34" t="s">
        <v>577</v>
      </c>
      <c r="AC13" s="34" t="s">
        <v>578</v>
      </c>
      <c r="AD13" s="34" t="s">
        <v>579</v>
      </c>
      <c r="AE13" s="34" t="s">
        <v>580</v>
      </c>
      <c r="AF13" s="34" t="s">
        <v>581</v>
      </c>
      <c r="AG13" s="34" t="s">
        <v>582</v>
      </c>
      <c r="AI13" s="34" t="s">
        <v>573</v>
      </c>
      <c r="AJ13" s="34" t="s">
        <v>583</v>
      </c>
      <c r="AK13" s="34" t="s">
        <v>584</v>
      </c>
      <c r="AL13" s="34" t="s">
        <v>585</v>
      </c>
    </row>
    <row r="14" spans="2:40" x14ac:dyDescent="0.2">
      <c r="B14" s="73">
        <v>6</v>
      </c>
      <c r="F14" s="34" t="s">
        <v>277</v>
      </c>
      <c r="G14" s="34" t="s">
        <v>277</v>
      </c>
      <c r="H14" s="34" t="s">
        <v>586</v>
      </c>
      <c r="I14" s="34" t="s">
        <v>587</v>
      </c>
      <c r="K14" s="34" t="s">
        <v>588</v>
      </c>
      <c r="M14" s="34" t="s">
        <v>589</v>
      </c>
      <c r="N14" s="34" t="s">
        <v>590</v>
      </c>
      <c r="O14" s="34" t="s">
        <v>591</v>
      </c>
      <c r="P14" s="34" t="s">
        <v>592</v>
      </c>
      <c r="Q14" s="34" t="s">
        <v>593</v>
      </c>
      <c r="R14" s="34" t="s">
        <v>489</v>
      </c>
      <c r="S14" s="34" t="s">
        <v>594</v>
      </c>
      <c r="T14" s="34" t="s">
        <v>595</v>
      </c>
      <c r="U14" s="34" t="s">
        <v>596</v>
      </c>
      <c r="V14" s="34" t="s">
        <v>597</v>
      </c>
      <c r="X14" s="34" t="s">
        <v>598</v>
      </c>
      <c r="Z14" s="34" t="s">
        <v>599</v>
      </c>
      <c r="AA14" s="34" t="s">
        <v>600</v>
      </c>
      <c r="AB14" s="34" t="s">
        <v>601</v>
      </c>
      <c r="AC14" s="34" t="s">
        <v>602</v>
      </c>
      <c r="AD14" s="34" t="s">
        <v>603</v>
      </c>
      <c r="AE14" s="34" t="s">
        <v>604</v>
      </c>
      <c r="AF14" s="34" t="s">
        <v>605</v>
      </c>
      <c r="AG14" s="34" t="s">
        <v>606</v>
      </c>
      <c r="AI14" s="34" t="s">
        <v>607</v>
      </c>
      <c r="AJ14" s="34" t="s">
        <v>608</v>
      </c>
      <c r="AK14" s="34" t="s">
        <v>609</v>
      </c>
      <c r="AL14" s="34" t="s">
        <v>395</v>
      </c>
    </row>
    <row r="15" spans="2:40" x14ac:dyDescent="0.2">
      <c r="B15" s="73">
        <v>7</v>
      </c>
      <c r="C15" s="74" t="s">
        <v>610</v>
      </c>
      <c r="F15" s="34" t="s">
        <v>278</v>
      </c>
      <c r="G15" s="34" t="s">
        <v>278</v>
      </c>
      <c r="I15" s="34" t="s">
        <v>611</v>
      </c>
      <c r="K15" s="34" t="s">
        <v>612</v>
      </c>
      <c r="M15" s="34" t="s">
        <v>447</v>
      </c>
      <c r="N15" s="34" t="s">
        <v>50</v>
      </c>
      <c r="O15" s="34" t="s">
        <v>613</v>
      </c>
      <c r="P15" s="34" t="s">
        <v>614</v>
      </c>
      <c r="Q15" s="34" t="s">
        <v>615</v>
      </c>
      <c r="R15" s="34" t="s">
        <v>616</v>
      </c>
      <c r="S15" s="34" t="s">
        <v>617</v>
      </c>
      <c r="T15" s="34" t="s">
        <v>618</v>
      </c>
      <c r="U15" s="34" t="s">
        <v>619</v>
      </c>
      <c r="V15" s="34" t="s">
        <v>620</v>
      </c>
      <c r="X15" s="34" t="s">
        <v>621</v>
      </c>
      <c r="Z15" s="34" t="s">
        <v>622</v>
      </c>
      <c r="AA15" s="34" t="s">
        <v>623</v>
      </c>
      <c r="AB15" s="34" t="s">
        <v>623</v>
      </c>
      <c r="AC15" s="34" t="s">
        <v>447</v>
      </c>
      <c r="AD15" s="34" t="s">
        <v>624</v>
      </c>
      <c r="AE15" s="34" t="s">
        <v>625</v>
      </c>
      <c r="AF15" s="34" t="s">
        <v>626</v>
      </c>
      <c r="AG15" s="34" t="s">
        <v>627</v>
      </c>
      <c r="AI15" s="34" t="s">
        <v>628</v>
      </c>
      <c r="AJ15" s="34" t="s">
        <v>629</v>
      </c>
      <c r="AK15" s="34" t="s">
        <v>630</v>
      </c>
      <c r="AL15" s="34" t="s">
        <v>631</v>
      </c>
    </row>
    <row r="16" spans="2:40" x14ac:dyDescent="0.2">
      <c r="B16" s="73">
        <v>8</v>
      </c>
      <c r="C16" s="34" t="s">
        <v>632</v>
      </c>
      <c r="F16" s="34" t="s">
        <v>279</v>
      </c>
      <c r="G16" s="34" t="s">
        <v>279</v>
      </c>
      <c r="I16" s="34" t="s">
        <v>343</v>
      </c>
      <c r="K16" s="34" t="s">
        <v>633</v>
      </c>
      <c r="M16" s="34" t="s">
        <v>634</v>
      </c>
      <c r="N16" s="34" t="s">
        <v>635</v>
      </c>
      <c r="O16" s="34" t="s">
        <v>636</v>
      </c>
      <c r="P16" s="34" t="s">
        <v>637</v>
      </c>
      <c r="Q16" s="34" t="s">
        <v>638</v>
      </c>
      <c r="R16" s="34" t="s">
        <v>639</v>
      </c>
      <c r="S16" s="34" t="s">
        <v>640</v>
      </c>
      <c r="T16" s="34" t="s">
        <v>641</v>
      </c>
      <c r="U16" s="34" t="s">
        <v>642</v>
      </c>
      <c r="V16" s="34" t="s">
        <v>643</v>
      </c>
      <c r="X16" s="34" t="s">
        <v>644</v>
      </c>
      <c r="Z16" s="34" t="s">
        <v>645</v>
      </c>
      <c r="AA16" s="34" t="s">
        <v>646</v>
      </c>
      <c r="AB16" s="34" t="s">
        <v>647</v>
      </c>
      <c r="AC16" s="34" t="s">
        <v>648</v>
      </c>
      <c r="AD16" s="34" t="s">
        <v>649</v>
      </c>
      <c r="AE16" s="34" t="s">
        <v>650</v>
      </c>
      <c r="AG16" s="34" t="s">
        <v>651</v>
      </c>
      <c r="AI16" s="34" t="s">
        <v>652</v>
      </c>
      <c r="AJ16" s="34" t="s">
        <v>653</v>
      </c>
      <c r="AK16" s="34" t="s">
        <v>654</v>
      </c>
      <c r="AL16" s="34" t="s">
        <v>655</v>
      </c>
    </row>
    <row r="17" spans="2:38" x14ac:dyDescent="0.2">
      <c r="B17" s="73">
        <v>9</v>
      </c>
      <c r="C17" s="34" t="s">
        <v>656</v>
      </c>
      <c r="F17" s="34" t="s">
        <v>280</v>
      </c>
      <c r="G17" s="34" t="s">
        <v>280</v>
      </c>
      <c r="I17" s="34" t="s">
        <v>325</v>
      </c>
      <c r="K17" s="34" t="s">
        <v>496</v>
      </c>
      <c r="M17" s="34" t="s">
        <v>657</v>
      </c>
      <c r="N17" s="34" t="s">
        <v>658</v>
      </c>
      <c r="O17" s="34" t="s">
        <v>659</v>
      </c>
      <c r="P17" s="34" t="s">
        <v>660</v>
      </c>
      <c r="Q17" s="34" t="s">
        <v>661</v>
      </c>
      <c r="R17" s="34" t="s">
        <v>662</v>
      </c>
      <c r="S17" s="34" t="s">
        <v>663</v>
      </c>
      <c r="T17" s="34" t="s">
        <v>664</v>
      </c>
      <c r="U17" s="34" t="s">
        <v>665</v>
      </c>
      <c r="V17" s="34" t="s">
        <v>666</v>
      </c>
      <c r="X17" s="34" t="s">
        <v>667</v>
      </c>
      <c r="Z17" s="34" t="s">
        <v>668</v>
      </c>
      <c r="AA17" s="34" t="s">
        <v>669</v>
      </c>
      <c r="AB17" s="34" t="s">
        <v>670</v>
      </c>
      <c r="AC17" s="34" t="s">
        <v>671</v>
      </c>
      <c r="AD17" s="34" t="s">
        <v>672</v>
      </c>
      <c r="AG17" s="34" t="s">
        <v>673</v>
      </c>
      <c r="AI17" s="34" t="s">
        <v>674</v>
      </c>
      <c r="AJ17" s="34" t="s">
        <v>675</v>
      </c>
      <c r="AK17" s="34" t="s">
        <v>676</v>
      </c>
      <c r="AL17" s="34" t="s">
        <v>677</v>
      </c>
    </row>
    <row r="18" spans="2:38" x14ac:dyDescent="0.2">
      <c r="B18" s="73">
        <v>10</v>
      </c>
      <c r="C18" s="34" t="s">
        <v>72</v>
      </c>
      <c r="F18" s="34" t="s">
        <v>281</v>
      </c>
      <c r="G18" s="34" t="s">
        <v>281</v>
      </c>
      <c r="I18" s="34" t="s">
        <v>417</v>
      </c>
      <c r="K18" s="34" t="s">
        <v>678</v>
      </c>
      <c r="M18" s="34" t="s">
        <v>679</v>
      </c>
      <c r="N18" s="34" t="s">
        <v>680</v>
      </c>
      <c r="O18" s="34" t="s">
        <v>681</v>
      </c>
      <c r="P18" s="34" t="s">
        <v>682</v>
      </c>
      <c r="Q18" s="34" t="s">
        <v>683</v>
      </c>
      <c r="R18" s="34" t="s">
        <v>684</v>
      </c>
      <c r="S18" s="34" t="s">
        <v>685</v>
      </c>
      <c r="T18" s="34" t="s">
        <v>686</v>
      </c>
      <c r="U18" s="34" t="s">
        <v>687</v>
      </c>
      <c r="V18" s="34" t="s">
        <v>688</v>
      </c>
      <c r="X18" s="34" t="s">
        <v>689</v>
      </c>
      <c r="Z18" s="34" t="s">
        <v>690</v>
      </c>
      <c r="AA18" s="34" t="s">
        <v>691</v>
      </c>
      <c r="AB18" s="34" t="s">
        <v>692</v>
      </c>
      <c r="AC18" s="34" t="s">
        <v>693</v>
      </c>
      <c r="AD18" s="34" t="s">
        <v>694</v>
      </c>
      <c r="AI18" s="34" t="s">
        <v>695</v>
      </c>
      <c r="AJ18" s="34" t="s">
        <v>696</v>
      </c>
      <c r="AK18" s="34" t="s">
        <v>697</v>
      </c>
      <c r="AL18" s="34" t="s">
        <v>698</v>
      </c>
    </row>
    <row r="19" spans="2:38" x14ac:dyDescent="0.2">
      <c r="B19" s="73">
        <v>11</v>
      </c>
      <c r="F19" s="34" t="s">
        <v>282</v>
      </c>
      <c r="G19" s="34" t="s">
        <v>282</v>
      </c>
      <c r="I19" s="34" t="s">
        <v>699</v>
      </c>
      <c r="K19" s="34" t="s">
        <v>700</v>
      </c>
      <c r="M19" s="34" t="s">
        <v>701</v>
      </c>
      <c r="N19" s="34" t="s">
        <v>702</v>
      </c>
      <c r="O19" s="34" t="s">
        <v>703</v>
      </c>
      <c r="P19" s="34" t="s">
        <v>704</v>
      </c>
      <c r="Q19" s="34" t="s">
        <v>705</v>
      </c>
      <c r="R19" s="34" t="s">
        <v>706</v>
      </c>
      <c r="S19" s="34" t="s">
        <v>707</v>
      </c>
      <c r="T19" s="34" t="s">
        <v>708</v>
      </c>
      <c r="U19" s="34" t="s">
        <v>709</v>
      </c>
      <c r="V19" s="34" t="s">
        <v>710</v>
      </c>
      <c r="Z19" s="34" t="s">
        <v>711</v>
      </c>
      <c r="AA19" s="34" t="s">
        <v>712</v>
      </c>
      <c r="AB19" s="34" t="s">
        <v>713</v>
      </c>
      <c r="AC19" s="34" t="s">
        <v>714</v>
      </c>
      <c r="AD19" s="34" t="s">
        <v>715</v>
      </c>
      <c r="AI19" s="34" t="s">
        <v>716</v>
      </c>
      <c r="AJ19" s="34" t="s">
        <v>717</v>
      </c>
      <c r="AK19" s="34" t="s">
        <v>718</v>
      </c>
      <c r="AL19" s="34" t="s">
        <v>719</v>
      </c>
    </row>
    <row r="20" spans="2:38" x14ac:dyDescent="0.2">
      <c r="B20" s="73">
        <v>12</v>
      </c>
      <c r="F20" s="34" t="s">
        <v>283</v>
      </c>
      <c r="G20" s="34" t="s">
        <v>283</v>
      </c>
      <c r="I20" s="34" t="s">
        <v>720</v>
      </c>
      <c r="K20" s="34" t="s">
        <v>615</v>
      </c>
      <c r="M20" s="34" t="s">
        <v>721</v>
      </c>
      <c r="N20" s="34" t="s">
        <v>722</v>
      </c>
      <c r="O20" s="34" t="s">
        <v>723</v>
      </c>
      <c r="Q20" s="34" t="s">
        <v>724</v>
      </c>
      <c r="R20" s="34" t="s">
        <v>725</v>
      </c>
      <c r="S20" s="34" t="s">
        <v>726</v>
      </c>
      <c r="T20" s="34" t="s">
        <v>727</v>
      </c>
      <c r="U20" s="34" t="s">
        <v>728</v>
      </c>
      <c r="V20" s="34" t="s">
        <v>729</v>
      </c>
      <c r="Z20" s="34" t="s">
        <v>730</v>
      </c>
      <c r="AA20" s="34" t="s">
        <v>731</v>
      </c>
      <c r="AB20" s="34" t="s">
        <v>732</v>
      </c>
      <c r="AC20" s="34" t="s">
        <v>733</v>
      </c>
      <c r="AD20" s="34" t="s">
        <v>734</v>
      </c>
      <c r="AI20" s="34" t="s">
        <v>735</v>
      </c>
      <c r="AJ20" s="34" t="s">
        <v>736</v>
      </c>
      <c r="AK20" s="34" t="s">
        <v>737</v>
      </c>
      <c r="AL20" s="34" t="s">
        <v>738</v>
      </c>
    </row>
    <row r="21" spans="2:38" x14ac:dyDescent="0.2">
      <c r="B21" s="73">
        <v>13</v>
      </c>
      <c r="C21" s="74" t="s">
        <v>739</v>
      </c>
      <c r="F21" s="34" t="s">
        <v>284</v>
      </c>
      <c r="G21" s="34" t="s">
        <v>284</v>
      </c>
      <c r="I21" s="34" t="s">
        <v>740</v>
      </c>
      <c r="K21" s="34" t="s">
        <v>741</v>
      </c>
      <c r="M21" s="34" t="s">
        <v>742</v>
      </c>
      <c r="N21" s="34" t="s">
        <v>743</v>
      </c>
      <c r="O21" s="34" t="s">
        <v>744</v>
      </c>
      <c r="Q21" s="34" t="s">
        <v>689</v>
      </c>
      <c r="R21" s="34" t="s">
        <v>745</v>
      </c>
      <c r="S21" s="34" t="s">
        <v>746</v>
      </c>
      <c r="T21" s="34" t="s">
        <v>747</v>
      </c>
      <c r="U21" s="34" t="s">
        <v>748</v>
      </c>
      <c r="V21" s="34" t="s">
        <v>749</v>
      </c>
      <c r="Z21" s="34" t="s">
        <v>750</v>
      </c>
      <c r="AA21" s="34" t="s">
        <v>751</v>
      </c>
      <c r="AB21" s="34" t="s">
        <v>752</v>
      </c>
      <c r="AC21" s="34" t="s">
        <v>753</v>
      </c>
      <c r="AD21" s="34" t="s">
        <v>754</v>
      </c>
      <c r="AI21" s="34" t="s">
        <v>755</v>
      </c>
      <c r="AJ21" s="34" t="s">
        <v>756</v>
      </c>
      <c r="AK21" s="34" t="s">
        <v>757</v>
      </c>
      <c r="AL21" s="34" t="s">
        <v>758</v>
      </c>
    </row>
    <row r="22" spans="2:38" x14ac:dyDescent="0.2">
      <c r="B22" s="73">
        <v>14</v>
      </c>
      <c r="C22" s="34" t="s">
        <v>759</v>
      </c>
      <c r="F22" s="34" t="s">
        <v>285</v>
      </c>
      <c r="G22" s="34" t="s">
        <v>285</v>
      </c>
      <c r="I22" s="34" t="s">
        <v>506</v>
      </c>
      <c r="K22" s="34" t="s">
        <v>760</v>
      </c>
      <c r="M22" s="34" t="s">
        <v>761</v>
      </c>
      <c r="N22" s="34" t="s">
        <v>762</v>
      </c>
      <c r="O22" s="34" t="s">
        <v>763</v>
      </c>
      <c r="Q22" s="34" t="s">
        <v>764</v>
      </c>
      <c r="R22" s="34" t="s">
        <v>765</v>
      </c>
      <c r="S22" s="34" t="s">
        <v>766</v>
      </c>
      <c r="T22" s="34" t="s">
        <v>767</v>
      </c>
      <c r="U22" s="34" t="s">
        <v>768</v>
      </c>
      <c r="V22" s="34" t="s">
        <v>769</v>
      </c>
      <c r="Z22" s="34" t="s">
        <v>770</v>
      </c>
      <c r="AA22" s="34" t="s">
        <v>771</v>
      </c>
      <c r="AB22" s="34" t="s">
        <v>772</v>
      </c>
      <c r="AC22" s="34" t="s">
        <v>773</v>
      </c>
      <c r="AD22" s="34" t="s">
        <v>774</v>
      </c>
      <c r="AI22" s="34" t="s">
        <v>775</v>
      </c>
      <c r="AJ22" s="34" t="s">
        <v>776</v>
      </c>
      <c r="AK22" s="34" t="s">
        <v>777</v>
      </c>
      <c r="AL22" s="34" t="s">
        <v>778</v>
      </c>
    </row>
    <row r="23" spans="2:38" x14ac:dyDescent="0.2">
      <c r="B23" s="73">
        <v>15</v>
      </c>
      <c r="C23" s="34" t="s">
        <v>146</v>
      </c>
      <c r="F23" s="34" t="s">
        <v>286</v>
      </c>
      <c r="G23" s="34" t="s">
        <v>286</v>
      </c>
      <c r="I23" s="34" t="s">
        <v>541</v>
      </c>
      <c r="K23" s="34" t="s">
        <v>779</v>
      </c>
      <c r="M23" s="34" t="s">
        <v>780</v>
      </c>
      <c r="N23" s="34" t="s">
        <v>781</v>
      </c>
      <c r="O23" s="34" t="s">
        <v>292</v>
      </c>
      <c r="R23" s="34" t="s">
        <v>782</v>
      </c>
      <c r="S23" s="34" t="s">
        <v>783</v>
      </c>
      <c r="T23" s="34" t="s">
        <v>784</v>
      </c>
      <c r="U23" s="34" t="s">
        <v>785</v>
      </c>
      <c r="V23" s="34" t="s">
        <v>786</v>
      </c>
      <c r="Z23" s="34" t="s">
        <v>787</v>
      </c>
      <c r="AA23" s="34" t="s">
        <v>788</v>
      </c>
      <c r="AB23" s="34" t="s">
        <v>789</v>
      </c>
      <c r="AC23" s="34" t="s">
        <v>569</v>
      </c>
      <c r="AD23" s="34" t="s">
        <v>790</v>
      </c>
      <c r="AI23" s="34" t="s">
        <v>791</v>
      </c>
      <c r="AJ23" s="34" t="s">
        <v>792</v>
      </c>
      <c r="AK23" s="34" t="s">
        <v>793</v>
      </c>
      <c r="AL23" s="34" t="s">
        <v>794</v>
      </c>
    </row>
    <row r="24" spans="2:38" x14ac:dyDescent="0.2">
      <c r="B24" s="73">
        <v>16</v>
      </c>
      <c r="C24" s="34" t="s">
        <v>72</v>
      </c>
      <c r="F24" s="34" t="s">
        <v>287</v>
      </c>
      <c r="G24" s="34" t="s">
        <v>287</v>
      </c>
      <c r="I24" s="34" t="s">
        <v>795</v>
      </c>
      <c r="K24" s="34" t="s">
        <v>796</v>
      </c>
      <c r="M24" s="34" t="s">
        <v>797</v>
      </c>
      <c r="N24" s="34" t="s">
        <v>798</v>
      </c>
      <c r="O24" s="34" t="s">
        <v>799</v>
      </c>
      <c r="R24" s="34" t="s">
        <v>800</v>
      </c>
      <c r="S24" s="34" t="s">
        <v>801</v>
      </c>
      <c r="T24" s="34" t="s">
        <v>802</v>
      </c>
      <c r="U24" s="34" t="s">
        <v>803</v>
      </c>
      <c r="V24" s="34" t="s">
        <v>804</v>
      </c>
      <c r="Z24" s="34" t="s">
        <v>805</v>
      </c>
      <c r="AA24" s="34" t="s">
        <v>799</v>
      </c>
      <c r="AB24" s="34" t="s">
        <v>592</v>
      </c>
      <c r="AC24" s="34" t="s">
        <v>806</v>
      </c>
      <c r="AD24" s="34" t="s">
        <v>807</v>
      </c>
      <c r="AI24" s="34" t="s">
        <v>808</v>
      </c>
      <c r="AJ24" s="34" t="s">
        <v>809</v>
      </c>
      <c r="AK24" s="34" t="s">
        <v>810</v>
      </c>
      <c r="AL24" s="34" t="s">
        <v>811</v>
      </c>
    </row>
    <row r="25" spans="2:38" x14ac:dyDescent="0.2">
      <c r="B25" s="73">
        <v>17</v>
      </c>
      <c r="F25" s="34" t="s">
        <v>288</v>
      </c>
      <c r="G25" s="34" t="s">
        <v>288</v>
      </c>
      <c r="I25" s="34" t="s">
        <v>812</v>
      </c>
      <c r="K25" s="34" t="s">
        <v>813</v>
      </c>
      <c r="M25" s="34" t="s">
        <v>800</v>
      </c>
      <c r="N25" s="34" t="s">
        <v>814</v>
      </c>
      <c r="O25" s="34" t="s">
        <v>815</v>
      </c>
      <c r="R25" s="34" t="s">
        <v>816</v>
      </c>
      <c r="S25" s="34" t="s">
        <v>817</v>
      </c>
      <c r="T25" s="34" t="s">
        <v>818</v>
      </c>
      <c r="U25" s="34" t="s">
        <v>819</v>
      </c>
      <c r="V25" s="34" t="s">
        <v>820</v>
      </c>
      <c r="Z25" s="34" t="s">
        <v>821</v>
      </c>
      <c r="AA25" s="34" t="s">
        <v>822</v>
      </c>
      <c r="AB25" s="34" t="s">
        <v>823</v>
      </c>
      <c r="AC25" s="34" t="s">
        <v>824</v>
      </c>
      <c r="AD25" s="34" t="s">
        <v>825</v>
      </c>
      <c r="AI25" s="34" t="s">
        <v>826</v>
      </c>
      <c r="AJ25" s="34" t="s">
        <v>827</v>
      </c>
      <c r="AK25" s="34" t="s">
        <v>828</v>
      </c>
      <c r="AL25" s="34" t="s">
        <v>829</v>
      </c>
    </row>
    <row r="26" spans="2:38" x14ac:dyDescent="0.2">
      <c r="B26" s="73">
        <v>18</v>
      </c>
      <c r="F26" s="34" t="s">
        <v>289</v>
      </c>
      <c r="G26" s="34" t="s">
        <v>289</v>
      </c>
      <c r="I26" s="34" t="s">
        <v>830</v>
      </c>
      <c r="K26" s="34" t="s">
        <v>831</v>
      </c>
      <c r="M26" s="34" t="s">
        <v>832</v>
      </c>
      <c r="N26" s="34" t="s">
        <v>833</v>
      </c>
      <c r="O26" s="34" t="s">
        <v>834</v>
      </c>
      <c r="R26" s="34" t="s">
        <v>835</v>
      </c>
      <c r="S26" s="34" t="s">
        <v>836</v>
      </c>
      <c r="T26" s="34" t="s">
        <v>837</v>
      </c>
      <c r="U26" s="34" t="s">
        <v>838</v>
      </c>
      <c r="V26" s="34" t="s">
        <v>839</v>
      </c>
      <c r="Z26" s="34" t="s">
        <v>723</v>
      </c>
      <c r="AA26" s="34" t="s">
        <v>840</v>
      </c>
      <c r="AB26" s="34" t="s">
        <v>841</v>
      </c>
      <c r="AC26" s="34" t="s">
        <v>842</v>
      </c>
      <c r="AD26" s="34" t="s">
        <v>843</v>
      </c>
      <c r="AI26" s="34" t="s">
        <v>844</v>
      </c>
      <c r="AJ26" s="34" t="s">
        <v>845</v>
      </c>
      <c r="AK26" s="34" t="s">
        <v>846</v>
      </c>
      <c r="AL26" s="34" t="s">
        <v>847</v>
      </c>
    </row>
    <row r="27" spans="2:38" x14ac:dyDescent="0.2">
      <c r="B27" s="73">
        <v>19</v>
      </c>
      <c r="C27" s="74" t="s">
        <v>848</v>
      </c>
      <c r="F27" s="34" t="s">
        <v>290</v>
      </c>
      <c r="G27" s="34" t="s">
        <v>290</v>
      </c>
      <c r="I27" s="34" t="s">
        <v>50</v>
      </c>
      <c r="M27" s="34" t="s">
        <v>849</v>
      </c>
      <c r="N27" s="34" t="s">
        <v>850</v>
      </c>
      <c r="O27" s="34" t="s">
        <v>851</v>
      </c>
      <c r="R27" s="34" t="s">
        <v>852</v>
      </c>
      <c r="S27" s="34" t="s">
        <v>853</v>
      </c>
      <c r="T27" s="34" t="s">
        <v>854</v>
      </c>
      <c r="U27" s="34" t="s">
        <v>855</v>
      </c>
      <c r="V27" s="34" t="s">
        <v>856</v>
      </c>
      <c r="Z27" s="34" t="s">
        <v>857</v>
      </c>
      <c r="AA27" s="34" t="s">
        <v>858</v>
      </c>
      <c r="AB27" s="34" t="s">
        <v>859</v>
      </c>
      <c r="AC27" s="34" t="s">
        <v>860</v>
      </c>
      <c r="AD27" s="34" t="s">
        <v>861</v>
      </c>
      <c r="AI27" s="34" t="s">
        <v>862</v>
      </c>
      <c r="AJ27" s="34" t="s">
        <v>863</v>
      </c>
      <c r="AK27" s="34" t="s">
        <v>864</v>
      </c>
      <c r="AL27" s="34" t="s">
        <v>583</v>
      </c>
    </row>
    <row r="28" spans="2:38" x14ac:dyDescent="0.2">
      <c r="B28" s="73">
        <v>20</v>
      </c>
      <c r="C28" s="34" t="s">
        <v>865</v>
      </c>
      <c r="F28" s="34" t="s">
        <v>291</v>
      </c>
      <c r="G28" s="34" t="s">
        <v>291</v>
      </c>
      <c r="I28" s="34" t="s">
        <v>866</v>
      </c>
      <c r="M28" s="34" t="s">
        <v>867</v>
      </c>
      <c r="N28" s="34" t="s">
        <v>868</v>
      </c>
      <c r="O28" s="34" t="s">
        <v>869</v>
      </c>
      <c r="R28" s="34" t="s">
        <v>870</v>
      </c>
      <c r="S28" s="34" t="s">
        <v>871</v>
      </c>
      <c r="T28" s="34" t="s">
        <v>763</v>
      </c>
      <c r="U28" s="34" t="s">
        <v>872</v>
      </c>
      <c r="V28" s="34" t="s">
        <v>679</v>
      </c>
      <c r="Z28" s="34" t="s">
        <v>873</v>
      </c>
      <c r="AA28" s="34" t="s">
        <v>874</v>
      </c>
      <c r="AB28" s="34" t="s">
        <v>875</v>
      </c>
      <c r="AC28" s="34" t="s">
        <v>876</v>
      </c>
      <c r="AD28" s="34" t="s">
        <v>877</v>
      </c>
      <c r="AI28" s="34" t="s">
        <v>878</v>
      </c>
      <c r="AJ28" s="34" t="s">
        <v>879</v>
      </c>
      <c r="AK28" s="34" t="s">
        <v>880</v>
      </c>
      <c r="AL28" s="34" t="s">
        <v>392</v>
      </c>
    </row>
    <row r="29" spans="2:38" x14ac:dyDescent="0.2">
      <c r="B29" s="73">
        <v>21</v>
      </c>
      <c r="C29" s="34" t="s">
        <v>881</v>
      </c>
      <c r="F29" s="34" t="s">
        <v>292</v>
      </c>
      <c r="G29" s="34" t="s">
        <v>292</v>
      </c>
      <c r="I29" s="34" t="s">
        <v>882</v>
      </c>
      <c r="M29" s="34" t="s">
        <v>883</v>
      </c>
      <c r="N29" s="34" t="s">
        <v>884</v>
      </c>
      <c r="O29" s="34" t="s">
        <v>885</v>
      </c>
      <c r="R29" s="34" t="s">
        <v>886</v>
      </c>
      <c r="T29" s="34" t="s">
        <v>887</v>
      </c>
      <c r="U29" s="34" t="s">
        <v>888</v>
      </c>
      <c r="V29" s="34" t="s">
        <v>889</v>
      </c>
      <c r="Z29" s="34" t="s">
        <v>890</v>
      </c>
      <c r="AA29" s="34" t="s">
        <v>891</v>
      </c>
      <c r="AB29" s="34" t="s">
        <v>836</v>
      </c>
      <c r="AC29" s="34" t="s">
        <v>892</v>
      </c>
      <c r="AD29" s="34" t="s">
        <v>893</v>
      </c>
      <c r="AI29" s="34" t="s">
        <v>894</v>
      </c>
      <c r="AJ29" s="34" t="s">
        <v>295</v>
      </c>
      <c r="AK29" s="34" t="s">
        <v>895</v>
      </c>
      <c r="AL29" s="34" t="s">
        <v>896</v>
      </c>
    </row>
    <row r="30" spans="2:38" x14ac:dyDescent="0.2">
      <c r="B30" s="73">
        <v>22</v>
      </c>
      <c r="C30" s="34" t="s">
        <v>897</v>
      </c>
      <c r="F30" s="34" t="s">
        <v>293</v>
      </c>
      <c r="G30" s="34" t="s">
        <v>293</v>
      </c>
      <c r="I30" s="34" t="s">
        <v>898</v>
      </c>
      <c r="M30" s="34" t="s">
        <v>899</v>
      </c>
      <c r="N30" s="34" t="s">
        <v>900</v>
      </c>
      <c r="O30" s="34" t="s">
        <v>901</v>
      </c>
      <c r="R30" s="34" t="s">
        <v>902</v>
      </c>
      <c r="T30" s="34" t="s">
        <v>903</v>
      </c>
      <c r="U30" s="34" t="s">
        <v>904</v>
      </c>
      <c r="V30" s="34" t="s">
        <v>905</v>
      </c>
      <c r="Z30" s="34" t="s">
        <v>906</v>
      </c>
      <c r="AA30" s="34" t="s">
        <v>907</v>
      </c>
      <c r="AB30" s="34" t="s">
        <v>908</v>
      </c>
      <c r="AC30" s="34" t="s">
        <v>909</v>
      </c>
      <c r="AD30" s="34" t="s">
        <v>562</v>
      </c>
      <c r="AI30" s="34" t="s">
        <v>910</v>
      </c>
      <c r="AK30" s="34" t="s">
        <v>911</v>
      </c>
      <c r="AL30" s="34" t="s">
        <v>912</v>
      </c>
    </row>
    <row r="31" spans="2:38" x14ac:dyDescent="0.2">
      <c r="B31" s="73">
        <v>23</v>
      </c>
      <c r="C31" s="34" t="s">
        <v>913</v>
      </c>
      <c r="F31" s="34" t="s">
        <v>294</v>
      </c>
      <c r="G31" s="34" t="s">
        <v>294</v>
      </c>
      <c r="I31" s="34" t="s">
        <v>914</v>
      </c>
      <c r="M31" s="34" t="s">
        <v>915</v>
      </c>
      <c r="N31" s="34" t="s">
        <v>916</v>
      </c>
      <c r="R31" s="34" t="s">
        <v>917</v>
      </c>
      <c r="T31" s="34" t="s">
        <v>918</v>
      </c>
      <c r="U31" s="34" t="s">
        <v>919</v>
      </c>
      <c r="V31" s="34" t="s">
        <v>920</v>
      </c>
      <c r="Z31" s="34" t="s">
        <v>921</v>
      </c>
      <c r="AA31" s="34" t="s">
        <v>922</v>
      </c>
      <c r="AB31" s="34" t="s">
        <v>923</v>
      </c>
      <c r="AC31" s="34" t="s">
        <v>924</v>
      </c>
      <c r="AD31" s="34" t="s">
        <v>925</v>
      </c>
      <c r="AI31" s="34" t="s">
        <v>679</v>
      </c>
      <c r="AK31" s="34" t="s">
        <v>926</v>
      </c>
      <c r="AL31" s="34" t="s">
        <v>927</v>
      </c>
    </row>
    <row r="32" spans="2:38" x14ac:dyDescent="0.2">
      <c r="B32" s="73">
        <v>24</v>
      </c>
      <c r="F32" s="34" t="s">
        <v>295</v>
      </c>
      <c r="G32" s="34" t="s">
        <v>295</v>
      </c>
      <c r="I32" s="34" t="s">
        <v>928</v>
      </c>
      <c r="M32" s="34" t="s">
        <v>929</v>
      </c>
      <c r="N32" s="34" t="s">
        <v>930</v>
      </c>
      <c r="R32" s="34" t="s">
        <v>931</v>
      </c>
      <c r="T32" s="34" t="s">
        <v>932</v>
      </c>
      <c r="U32" s="34" t="s">
        <v>933</v>
      </c>
      <c r="V32" s="34" t="s">
        <v>934</v>
      </c>
      <c r="Z32" s="34" t="s">
        <v>935</v>
      </c>
      <c r="AA32" s="34" t="s">
        <v>936</v>
      </c>
      <c r="AB32" s="34" t="s">
        <v>937</v>
      </c>
      <c r="AC32" s="34" t="s">
        <v>938</v>
      </c>
      <c r="AD32" s="34" t="s">
        <v>939</v>
      </c>
      <c r="AI32" s="34" t="s">
        <v>940</v>
      </c>
      <c r="AK32" s="34" t="s">
        <v>941</v>
      </c>
      <c r="AL32" s="34" t="s">
        <v>823</v>
      </c>
    </row>
    <row r="33" spans="2:38" x14ac:dyDescent="0.2">
      <c r="B33" s="73">
        <v>25</v>
      </c>
      <c r="F33" s="34" t="s">
        <v>296</v>
      </c>
      <c r="G33" s="34" t="s">
        <v>296</v>
      </c>
      <c r="I33" s="34" t="s">
        <v>942</v>
      </c>
      <c r="M33" s="34" t="s">
        <v>943</v>
      </c>
      <c r="N33" s="34" t="s">
        <v>944</v>
      </c>
      <c r="R33" s="34" t="s">
        <v>945</v>
      </c>
      <c r="T33" s="34" t="s">
        <v>946</v>
      </c>
      <c r="U33" s="34" t="s">
        <v>947</v>
      </c>
      <c r="V33" s="34" t="s">
        <v>948</v>
      </c>
      <c r="Z33" s="34" t="s">
        <v>949</v>
      </c>
      <c r="AA33" s="34" t="s">
        <v>950</v>
      </c>
      <c r="AC33" s="34" t="s">
        <v>951</v>
      </c>
      <c r="AD33" s="34" t="s">
        <v>952</v>
      </c>
      <c r="AI33" s="34" t="s">
        <v>953</v>
      </c>
      <c r="AK33" s="34" t="s">
        <v>954</v>
      </c>
      <c r="AL33" s="34" t="s">
        <v>955</v>
      </c>
    </row>
    <row r="34" spans="2:38" x14ac:dyDescent="0.2">
      <c r="B34" s="73">
        <v>26</v>
      </c>
      <c r="C34" s="74" t="s">
        <v>956</v>
      </c>
      <c r="F34" s="34" t="s">
        <v>297</v>
      </c>
      <c r="G34" s="34" t="s">
        <v>297</v>
      </c>
      <c r="I34" s="34" t="s">
        <v>957</v>
      </c>
      <c r="M34" s="34" t="s">
        <v>958</v>
      </c>
      <c r="N34" s="34" t="s">
        <v>959</v>
      </c>
      <c r="R34" s="34" t="s">
        <v>960</v>
      </c>
      <c r="V34" s="34" t="s">
        <v>961</v>
      </c>
      <c r="Z34" s="34" t="s">
        <v>962</v>
      </c>
      <c r="AC34" s="34" t="s">
        <v>963</v>
      </c>
      <c r="AD34" s="34" t="s">
        <v>964</v>
      </c>
      <c r="AI34" s="34" t="s">
        <v>965</v>
      </c>
      <c r="AK34" s="34" t="s">
        <v>966</v>
      </c>
      <c r="AL34" s="34" t="s">
        <v>967</v>
      </c>
    </row>
    <row r="35" spans="2:38" x14ac:dyDescent="0.2">
      <c r="B35" s="73">
        <v>27</v>
      </c>
      <c r="C35" s="34" t="s">
        <v>968</v>
      </c>
      <c r="F35" s="34" t="s">
        <v>298</v>
      </c>
      <c r="G35" s="34" t="s">
        <v>298</v>
      </c>
      <c r="I35" s="34" t="s">
        <v>969</v>
      </c>
      <c r="M35" s="34" t="s">
        <v>45</v>
      </c>
      <c r="N35" s="34" t="s">
        <v>970</v>
      </c>
      <c r="R35" s="34" t="s">
        <v>971</v>
      </c>
      <c r="V35" s="34" t="s">
        <v>972</v>
      </c>
      <c r="Z35" s="34" t="s">
        <v>973</v>
      </c>
      <c r="AC35" s="34" t="s">
        <v>974</v>
      </c>
      <c r="AD35" s="34" t="s">
        <v>975</v>
      </c>
      <c r="AI35" s="34" t="s">
        <v>976</v>
      </c>
      <c r="AK35" s="34" t="s">
        <v>977</v>
      </c>
      <c r="AL35" s="34" t="s">
        <v>845</v>
      </c>
    </row>
    <row r="36" spans="2:38" x14ac:dyDescent="0.2">
      <c r="B36" s="73">
        <v>28</v>
      </c>
      <c r="C36" s="34" t="s">
        <v>978</v>
      </c>
      <c r="F36" s="34" t="s">
        <v>299</v>
      </c>
      <c r="G36" s="34" t="s">
        <v>299</v>
      </c>
      <c r="I36" s="34" t="s">
        <v>979</v>
      </c>
      <c r="M36" s="34" t="s">
        <v>980</v>
      </c>
      <c r="N36" s="34" t="s">
        <v>981</v>
      </c>
      <c r="R36" s="34" t="s">
        <v>982</v>
      </c>
      <c r="V36" s="34" t="s">
        <v>983</v>
      </c>
      <c r="Z36" s="34" t="s">
        <v>984</v>
      </c>
      <c r="AC36" s="34" t="s">
        <v>583</v>
      </c>
      <c r="AD36" s="34" t="s">
        <v>580</v>
      </c>
      <c r="AI36" s="34" t="s">
        <v>985</v>
      </c>
      <c r="AK36" s="34" t="s">
        <v>986</v>
      </c>
      <c r="AL36" s="34" t="s">
        <v>987</v>
      </c>
    </row>
    <row r="37" spans="2:38" x14ac:dyDescent="0.2">
      <c r="B37" s="73">
        <v>29</v>
      </c>
      <c r="C37" s="34" t="s">
        <v>988</v>
      </c>
      <c r="I37" s="34" t="s">
        <v>989</v>
      </c>
      <c r="M37" s="34" t="s">
        <v>990</v>
      </c>
      <c r="N37" s="34" t="s">
        <v>991</v>
      </c>
      <c r="R37" s="34" t="s">
        <v>992</v>
      </c>
      <c r="V37" s="34" t="s">
        <v>993</v>
      </c>
      <c r="Z37" s="34" t="s">
        <v>994</v>
      </c>
      <c r="AC37" s="34" t="s">
        <v>995</v>
      </c>
      <c r="AD37" s="34" t="s">
        <v>996</v>
      </c>
      <c r="AI37" s="34" t="s">
        <v>997</v>
      </c>
      <c r="AK37" s="34" t="s">
        <v>998</v>
      </c>
      <c r="AL37" s="34" t="s">
        <v>999</v>
      </c>
    </row>
    <row r="38" spans="2:38" x14ac:dyDescent="0.2">
      <c r="B38" s="73">
        <v>30</v>
      </c>
      <c r="I38" s="34" t="s">
        <v>1000</v>
      </c>
      <c r="M38" s="34" t="s">
        <v>1001</v>
      </c>
      <c r="N38" s="34" t="s">
        <v>1002</v>
      </c>
      <c r="R38" s="34" t="s">
        <v>1003</v>
      </c>
      <c r="V38" s="34" t="s">
        <v>1004</v>
      </c>
      <c r="Z38" s="34" t="s">
        <v>1005</v>
      </c>
      <c r="AC38" s="34" t="s">
        <v>1006</v>
      </c>
      <c r="AD38" s="34" t="s">
        <v>1007</v>
      </c>
      <c r="AI38" s="34" t="s">
        <v>1008</v>
      </c>
      <c r="AK38" s="34" t="s">
        <v>1009</v>
      </c>
      <c r="AL38" s="34" t="s">
        <v>1010</v>
      </c>
    </row>
    <row r="39" spans="2:38" x14ac:dyDescent="0.2">
      <c r="I39" s="34" t="s">
        <v>808</v>
      </c>
      <c r="M39" s="34" t="s">
        <v>1011</v>
      </c>
      <c r="N39" s="34" t="s">
        <v>1012</v>
      </c>
      <c r="R39" s="34" t="s">
        <v>1013</v>
      </c>
      <c r="V39" s="34" t="s">
        <v>1014</v>
      </c>
      <c r="Z39" s="34" t="s">
        <v>1015</v>
      </c>
      <c r="AC39" s="34" t="s">
        <v>1016</v>
      </c>
      <c r="AD39" s="34" t="s">
        <v>1017</v>
      </c>
      <c r="AI39" s="34" t="s">
        <v>1018</v>
      </c>
      <c r="AK39" s="34" t="s">
        <v>1019</v>
      </c>
      <c r="AL39" s="34" t="s">
        <v>1020</v>
      </c>
    </row>
    <row r="40" spans="2:38" x14ac:dyDescent="0.2">
      <c r="I40" s="34" t="s">
        <v>499</v>
      </c>
      <c r="M40" s="34" t="s">
        <v>971</v>
      </c>
      <c r="N40" s="34" t="s">
        <v>1021</v>
      </c>
      <c r="R40" s="34" t="s">
        <v>295</v>
      </c>
      <c r="V40" s="34" t="s">
        <v>1022</v>
      </c>
      <c r="Z40" s="34" t="s">
        <v>1023</v>
      </c>
      <c r="AC40" s="34" t="s">
        <v>1024</v>
      </c>
      <c r="AD40" s="34" t="s">
        <v>1025</v>
      </c>
      <c r="AI40" s="34" t="s">
        <v>1026</v>
      </c>
      <c r="AK40" s="34" t="s">
        <v>1027</v>
      </c>
      <c r="AL40" s="34" t="s">
        <v>1028</v>
      </c>
    </row>
    <row r="41" spans="2:38" x14ac:dyDescent="0.2">
      <c r="B41" s="74" t="s">
        <v>1029</v>
      </c>
      <c r="C41" s="74" t="s">
        <v>1030</v>
      </c>
      <c r="I41" s="34" t="s">
        <v>1031</v>
      </c>
      <c r="M41" s="34" t="s">
        <v>1032</v>
      </c>
      <c r="N41" s="34" t="s">
        <v>1033</v>
      </c>
      <c r="R41" s="34" t="s">
        <v>1034</v>
      </c>
      <c r="V41" s="34" t="s">
        <v>601</v>
      </c>
      <c r="AC41" s="34" t="s">
        <v>1035</v>
      </c>
      <c r="AD41" s="34" t="s">
        <v>1036</v>
      </c>
      <c r="AI41" s="34" t="s">
        <v>622</v>
      </c>
      <c r="AK41" s="34" t="s">
        <v>1037</v>
      </c>
      <c r="AL41" s="34" t="s">
        <v>1038</v>
      </c>
    </row>
    <row r="42" spans="2:38" x14ac:dyDescent="0.2">
      <c r="B42" s="73">
        <v>1</v>
      </c>
      <c r="C42" s="34" t="s">
        <v>300</v>
      </c>
      <c r="I42" s="34" t="s">
        <v>1039</v>
      </c>
      <c r="M42" s="34" t="s">
        <v>1040</v>
      </c>
      <c r="N42" s="34" t="s">
        <v>1041</v>
      </c>
      <c r="R42" s="34" t="s">
        <v>1042</v>
      </c>
      <c r="V42" s="34" t="s">
        <v>1043</v>
      </c>
      <c r="AC42" s="34" t="s">
        <v>1044</v>
      </c>
      <c r="AD42" s="34" t="s">
        <v>1045</v>
      </c>
      <c r="AI42" s="34" t="s">
        <v>1046</v>
      </c>
      <c r="AK42" s="34" t="s">
        <v>1047</v>
      </c>
      <c r="AL42" s="34" t="s">
        <v>1048</v>
      </c>
    </row>
    <row r="43" spans="2:38" x14ac:dyDescent="0.2">
      <c r="B43" s="73">
        <v>2</v>
      </c>
      <c r="C43" s="34" t="s">
        <v>181</v>
      </c>
      <c r="I43" s="34" t="s">
        <v>1049</v>
      </c>
      <c r="M43" s="34" t="s">
        <v>1050</v>
      </c>
      <c r="N43" s="34" t="s">
        <v>1051</v>
      </c>
      <c r="R43" s="34" t="s">
        <v>1052</v>
      </c>
      <c r="V43" s="34" t="s">
        <v>1053</v>
      </c>
      <c r="AC43" s="34" t="s">
        <v>288</v>
      </c>
      <c r="AD43" s="34" t="s">
        <v>1054</v>
      </c>
      <c r="AI43" s="34" t="s">
        <v>1055</v>
      </c>
      <c r="AK43" s="34" t="s">
        <v>1056</v>
      </c>
      <c r="AL43" s="34" t="s">
        <v>1057</v>
      </c>
    </row>
    <row r="44" spans="2:38" x14ac:dyDescent="0.2">
      <c r="B44" s="73">
        <v>3</v>
      </c>
      <c r="C44" s="34" t="s">
        <v>183</v>
      </c>
      <c r="I44" s="34" t="s">
        <v>1058</v>
      </c>
      <c r="M44" s="34" t="s">
        <v>1059</v>
      </c>
      <c r="N44" s="34" t="s">
        <v>1060</v>
      </c>
      <c r="R44" s="34" t="s">
        <v>1061</v>
      </c>
      <c r="V44" s="34" t="s">
        <v>1062</v>
      </c>
      <c r="AC44" s="34" t="s">
        <v>1063</v>
      </c>
      <c r="AI44" s="34" t="s">
        <v>1064</v>
      </c>
      <c r="AK44" s="34" t="s">
        <v>1065</v>
      </c>
      <c r="AL44" s="34" t="s">
        <v>1066</v>
      </c>
    </row>
    <row r="45" spans="2:38" x14ac:dyDescent="0.2">
      <c r="B45" s="73">
        <v>4</v>
      </c>
      <c r="C45" s="34" t="s">
        <v>185</v>
      </c>
      <c r="I45" s="34" t="s">
        <v>1067</v>
      </c>
      <c r="M45" s="34" t="s">
        <v>1068</v>
      </c>
      <c r="N45" s="34" t="s">
        <v>1069</v>
      </c>
      <c r="R45" s="34" t="s">
        <v>1070</v>
      </c>
      <c r="V45" s="34" t="s">
        <v>1071</v>
      </c>
      <c r="AC45" s="34" t="s">
        <v>1072</v>
      </c>
      <c r="AI45" s="34" t="s">
        <v>1073</v>
      </c>
      <c r="AK45" s="34" t="s">
        <v>1074</v>
      </c>
      <c r="AL45" s="34" t="s">
        <v>1075</v>
      </c>
    </row>
    <row r="46" spans="2:38" x14ac:dyDescent="0.2">
      <c r="B46" s="73">
        <v>5</v>
      </c>
      <c r="I46" s="34" t="s">
        <v>1076</v>
      </c>
      <c r="M46" s="34" t="s">
        <v>48</v>
      </c>
      <c r="N46" s="34" t="s">
        <v>1077</v>
      </c>
      <c r="V46" s="34" t="s">
        <v>1078</v>
      </c>
      <c r="AC46" s="34" t="s">
        <v>1079</v>
      </c>
      <c r="AI46" s="34" t="s">
        <v>1080</v>
      </c>
      <c r="AK46" s="34" t="s">
        <v>1013</v>
      </c>
    </row>
    <row r="47" spans="2:38" x14ac:dyDescent="0.2">
      <c r="B47" s="73">
        <v>6</v>
      </c>
      <c r="C47" s="74" t="s">
        <v>1081</v>
      </c>
      <c r="I47" s="34" t="s">
        <v>1082</v>
      </c>
      <c r="M47" s="34" t="s">
        <v>1083</v>
      </c>
      <c r="N47" s="34" t="s">
        <v>1084</v>
      </c>
      <c r="V47" s="34" t="s">
        <v>1085</v>
      </c>
      <c r="AC47" s="34" t="s">
        <v>1086</v>
      </c>
      <c r="AI47" s="34" t="s">
        <v>1087</v>
      </c>
      <c r="AK47" s="34" t="s">
        <v>1088</v>
      </c>
    </row>
    <row r="48" spans="2:38" x14ac:dyDescent="0.2">
      <c r="B48" s="73">
        <v>7</v>
      </c>
      <c r="C48" s="34" t="s">
        <v>214</v>
      </c>
      <c r="I48" s="34" t="s">
        <v>1089</v>
      </c>
      <c r="M48" s="34" t="s">
        <v>689</v>
      </c>
      <c r="N48" s="34" t="s">
        <v>1090</v>
      </c>
      <c r="V48" s="34" t="s">
        <v>1091</v>
      </c>
      <c r="AC48" s="34" t="s">
        <v>1092</v>
      </c>
      <c r="AI48" s="34" t="s">
        <v>1093</v>
      </c>
      <c r="AK48" s="34" t="s">
        <v>1094</v>
      </c>
    </row>
    <row r="49" spans="2:37" x14ac:dyDescent="0.2">
      <c r="B49" s="73">
        <v>8</v>
      </c>
      <c r="C49" s="34" t="s">
        <v>1095</v>
      </c>
      <c r="I49" s="34" t="s">
        <v>1096</v>
      </c>
      <c r="M49" s="34" t="s">
        <v>1097</v>
      </c>
      <c r="N49" s="34" t="s">
        <v>1098</v>
      </c>
      <c r="V49" s="34" t="s">
        <v>1099</v>
      </c>
      <c r="AC49" s="34" t="s">
        <v>327</v>
      </c>
      <c r="AI49" s="34" t="s">
        <v>685</v>
      </c>
      <c r="AK49" s="34" t="s">
        <v>1100</v>
      </c>
    </row>
    <row r="50" spans="2:37" x14ac:dyDescent="0.2">
      <c r="B50" s="73">
        <v>9</v>
      </c>
      <c r="I50" s="34" t="s">
        <v>1101</v>
      </c>
      <c r="N50" s="34" t="s">
        <v>1102</v>
      </c>
      <c r="V50" s="34" t="s">
        <v>1103</v>
      </c>
      <c r="AC50" s="34" t="s">
        <v>1104</v>
      </c>
      <c r="AI50" s="34" t="s">
        <v>1105</v>
      </c>
      <c r="AK50" s="34" t="s">
        <v>1106</v>
      </c>
    </row>
    <row r="51" spans="2:37" x14ac:dyDescent="0.2">
      <c r="B51" s="73">
        <v>10</v>
      </c>
      <c r="I51" s="34" t="s">
        <v>1107</v>
      </c>
      <c r="N51" s="34" t="s">
        <v>392</v>
      </c>
      <c r="V51" s="34" t="s">
        <v>1108</v>
      </c>
      <c r="AC51" s="34" t="s">
        <v>1109</v>
      </c>
      <c r="AI51" s="34" t="s">
        <v>1110</v>
      </c>
    </row>
    <row r="52" spans="2:37" x14ac:dyDescent="0.2">
      <c r="B52" s="73">
        <v>11</v>
      </c>
      <c r="I52" s="34" t="s">
        <v>1111</v>
      </c>
      <c r="N52" s="34" t="s">
        <v>1112</v>
      </c>
      <c r="V52" s="34" t="s">
        <v>1113</v>
      </c>
      <c r="AC52" s="34" t="s">
        <v>1114</v>
      </c>
      <c r="AI52" s="34" t="s">
        <v>1115</v>
      </c>
    </row>
    <row r="53" spans="2:37" x14ac:dyDescent="0.2">
      <c r="B53" s="73">
        <v>12</v>
      </c>
      <c r="I53" s="34" t="s">
        <v>1116</v>
      </c>
      <c r="N53" s="34" t="s">
        <v>1117</v>
      </c>
      <c r="V53" s="34" t="s">
        <v>1118</v>
      </c>
      <c r="AC53" s="34" t="s">
        <v>1119</v>
      </c>
      <c r="AI53" s="34" t="s">
        <v>1120</v>
      </c>
    </row>
    <row r="54" spans="2:37" x14ac:dyDescent="0.2">
      <c r="B54" s="73">
        <v>13</v>
      </c>
      <c r="I54" s="34" t="s">
        <v>1121</v>
      </c>
      <c r="N54" s="34" t="s">
        <v>1122</v>
      </c>
      <c r="V54" s="34" t="s">
        <v>1123</v>
      </c>
      <c r="AC54" s="34" t="s">
        <v>1124</v>
      </c>
      <c r="AI54" s="34" t="s">
        <v>1125</v>
      </c>
    </row>
    <row r="55" spans="2:37" x14ac:dyDescent="0.2">
      <c r="B55" s="73">
        <v>14</v>
      </c>
      <c r="I55" s="34" t="s">
        <v>601</v>
      </c>
      <c r="N55" s="34" t="s">
        <v>377</v>
      </c>
      <c r="V55" s="34" t="s">
        <v>1126</v>
      </c>
      <c r="AC55" s="34" t="s">
        <v>1127</v>
      </c>
      <c r="AI55" s="34" t="s">
        <v>1128</v>
      </c>
    </row>
    <row r="56" spans="2:37" x14ac:dyDescent="0.2">
      <c r="B56" s="73">
        <v>15</v>
      </c>
      <c r="I56" s="34" t="s">
        <v>622</v>
      </c>
      <c r="N56" s="34" t="s">
        <v>1129</v>
      </c>
      <c r="V56" s="34" t="s">
        <v>725</v>
      </c>
      <c r="AC56" s="34" t="s">
        <v>1130</v>
      </c>
      <c r="AI56" s="34" t="s">
        <v>1131</v>
      </c>
    </row>
    <row r="57" spans="2:37" x14ac:dyDescent="0.2">
      <c r="B57" s="73">
        <v>16</v>
      </c>
      <c r="I57" s="34" t="s">
        <v>1132</v>
      </c>
      <c r="N57" s="34" t="s">
        <v>1133</v>
      </c>
      <c r="V57" s="34" t="s">
        <v>1134</v>
      </c>
      <c r="AC57" s="34" t="s">
        <v>1135</v>
      </c>
      <c r="AI57" s="34" t="s">
        <v>1136</v>
      </c>
    </row>
    <row r="58" spans="2:37" x14ac:dyDescent="0.2">
      <c r="B58" s="73">
        <v>17</v>
      </c>
      <c r="I58" s="34" t="s">
        <v>1137</v>
      </c>
      <c r="N58" s="34" t="s">
        <v>1138</v>
      </c>
      <c r="V58" s="34" t="s">
        <v>1139</v>
      </c>
      <c r="AC58" s="34" t="s">
        <v>990</v>
      </c>
      <c r="AI58" s="34" t="s">
        <v>1140</v>
      </c>
    </row>
    <row r="59" spans="2:37" x14ac:dyDescent="0.2">
      <c r="B59" s="73">
        <v>18</v>
      </c>
      <c r="I59" s="34" t="s">
        <v>1141</v>
      </c>
      <c r="N59" s="34" t="s">
        <v>1142</v>
      </c>
      <c r="V59" s="34" t="s">
        <v>1143</v>
      </c>
      <c r="AC59" s="34" t="s">
        <v>1144</v>
      </c>
      <c r="AI59" s="34" t="s">
        <v>1145</v>
      </c>
    </row>
    <row r="60" spans="2:37" x14ac:dyDescent="0.2">
      <c r="B60" s="73">
        <v>19</v>
      </c>
      <c r="I60" s="34" t="s">
        <v>1146</v>
      </c>
      <c r="N60" s="34" t="s">
        <v>1147</v>
      </c>
      <c r="V60" s="34" t="s">
        <v>1148</v>
      </c>
      <c r="AC60" s="34" t="s">
        <v>1149</v>
      </c>
      <c r="AI60" s="34" t="s">
        <v>1150</v>
      </c>
    </row>
    <row r="61" spans="2:37" x14ac:dyDescent="0.2">
      <c r="B61" s="73">
        <v>20</v>
      </c>
      <c r="I61" s="34" t="s">
        <v>1151</v>
      </c>
      <c r="N61" s="34" t="s">
        <v>1152</v>
      </c>
      <c r="V61" s="34" t="s">
        <v>1153</v>
      </c>
      <c r="AC61" s="34" t="s">
        <v>1154</v>
      </c>
      <c r="AI61" s="34" t="s">
        <v>1155</v>
      </c>
    </row>
    <row r="62" spans="2:37" x14ac:dyDescent="0.2">
      <c r="B62" s="73">
        <v>21</v>
      </c>
      <c r="I62" s="34" t="s">
        <v>1156</v>
      </c>
      <c r="N62" s="34" t="s">
        <v>1157</v>
      </c>
      <c r="V62" s="34" t="s">
        <v>1044</v>
      </c>
      <c r="AC62" s="34" t="s">
        <v>1158</v>
      </c>
      <c r="AI62" s="34" t="s">
        <v>1159</v>
      </c>
    </row>
    <row r="63" spans="2:37" x14ac:dyDescent="0.2">
      <c r="B63" s="73">
        <v>22</v>
      </c>
      <c r="I63" s="34" t="s">
        <v>1160</v>
      </c>
      <c r="N63" s="34" t="s">
        <v>1161</v>
      </c>
      <c r="V63" s="34" t="s">
        <v>288</v>
      </c>
      <c r="AC63" s="34" t="s">
        <v>1162</v>
      </c>
      <c r="AI63" s="34" t="s">
        <v>1163</v>
      </c>
    </row>
    <row r="64" spans="2:37" x14ac:dyDescent="0.2">
      <c r="B64" s="73">
        <v>23</v>
      </c>
      <c r="I64" s="34" t="s">
        <v>1090</v>
      </c>
      <c r="N64" s="34" t="s">
        <v>1164</v>
      </c>
      <c r="V64" s="34" t="s">
        <v>1165</v>
      </c>
      <c r="AC64" s="34" t="s">
        <v>1166</v>
      </c>
      <c r="AI64" s="34" t="s">
        <v>1167</v>
      </c>
    </row>
    <row r="65" spans="2:35" x14ac:dyDescent="0.2">
      <c r="B65" s="73">
        <v>24</v>
      </c>
      <c r="I65" s="34" t="s">
        <v>1168</v>
      </c>
      <c r="N65" s="34" t="s">
        <v>1169</v>
      </c>
      <c r="V65" s="34" t="s">
        <v>1170</v>
      </c>
      <c r="AC65" s="34" t="s">
        <v>1171</v>
      </c>
      <c r="AI65" s="34" t="s">
        <v>1172</v>
      </c>
    </row>
    <row r="66" spans="2:35" x14ac:dyDescent="0.2">
      <c r="B66" s="73">
        <v>25</v>
      </c>
      <c r="I66" s="34" t="s">
        <v>1173</v>
      </c>
      <c r="N66" s="34" t="s">
        <v>835</v>
      </c>
      <c r="V66" s="34" t="s">
        <v>1174</v>
      </c>
      <c r="AC66" s="34" t="s">
        <v>1175</v>
      </c>
      <c r="AI66" s="34" t="s">
        <v>1176</v>
      </c>
    </row>
    <row r="67" spans="2:35" x14ac:dyDescent="0.2">
      <c r="B67" s="73">
        <v>26</v>
      </c>
      <c r="I67" s="34" t="s">
        <v>1177</v>
      </c>
      <c r="N67" s="34" t="s">
        <v>1178</v>
      </c>
      <c r="V67" s="34" t="s">
        <v>1179</v>
      </c>
      <c r="AC67" s="34" t="s">
        <v>1180</v>
      </c>
      <c r="AI67" s="34" t="s">
        <v>1181</v>
      </c>
    </row>
    <row r="68" spans="2:35" x14ac:dyDescent="0.2">
      <c r="B68" s="73">
        <v>27</v>
      </c>
      <c r="I68" s="34" t="s">
        <v>583</v>
      </c>
      <c r="N68" s="34" t="s">
        <v>1182</v>
      </c>
      <c r="V68" s="34" t="s">
        <v>1183</v>
      </c>
      <c r="AI68" s="34" t="s">
        <v>1184</v>
      </c>
    </row>
    <row r="69" spans="2:35" x14ac:dyDescent="0.2">
      <c r="B69" s="73">
        <v>28</v>
      </c>
      <c r="I69" s="34" t="s">
        <v>1185</v>
      </c>
      <c r="N69" s="34" t="s">
        <v>1186</v>
      </c>
      <c r="V69" s="34" t="s">
        <v>1187</v>
      </c>
      <c r="AI69" s="34" t="s">
        <v>1188</v>
      </c>
    </row>
    <row r="70" spans="2:35" x14ac:dyDescent="0.2">
      <c r="B70" s="73">
        <v>29</v>
      </c>
      <c r="I70" s="34" t="s">
        <v>1189</v>
      </c>
      <c r="N70" s="34" t="s">
        <v>1190</v>
      </c>
      <c r="V70" s="34" t="s">
        <v>1191</v>
      </c>
      <c r="AI70" s="34" t="s">
        <v>1192</v>
      </c>
    </row>
    <row r="71" spans="2:35" x14ac:dyDescent="0.2">
      <c r="B71" s="73">
        <v>30</v>
      </c>
      <c r="I71" s="34" t="s">
        <v>1193</v>
      </c>
      <c r="N71" s="34" t="s">
        <v>1194</v>
      </c>
      <c r="V71" s="34" t="s">
        <v>1195</v>
      </c>
      <c r="AI71" s="34" t="s">
        <v>356</v>
      </c>
    </row>
    <row r="72" spans="2:35" x14ac:dyDescent="0.2">
      <c r="B72" s="73">
        <v>31</v>
      </c>
      <c r="I72" s="34" t="s">
        <v>1196</v>
      </c>
      <c r="N72" s="34" t="s">
        <v>1197</v>
      </c>
      <c r="V72" s="34" t="s">
        <v>1198</v>
      </c>
      <c r="AI72" s="34" t="s">
        <v>1199</v>
      </c>
    </row>
    <row r="73" spans="2:35" x14ac:dyDescent="0.2">
      <c r="B73" s="73">
        <v>32</v>
      </c>
      <c r="I73" s="34" t="s">
        <v>1200</v>
      </c>
      <c r="N73" s="34" t="s">
        <v>1201</v>
      </c>
      <c r="V73" s="34" t="s">
        <v>1202</v>
      </c>
      <c r="AI73" s="34" t="s">
        <v>1203</v>
      </c>
    </row>
    <row r="74" spans="2:35" x14ac:dyDescent="0.2">
      <c r="B74" s="73">
        <v>33</v>
      </c>
      <c r="I74" s="34" t="s">
        <v>1204</v>
      </c>
      <c r="N74" s="34" t="s">
        <v>1205</v>
      </c>
      <c r="V74" s="34" t="s">
        <v>1206</v>
      </c>
      <c r="AI74" s="34" t="s">
        <v>1207</v>
      </c>
    </row>
    <row r="75" spans="2:35" x14ac:dyDescent="0.2">
      <c r="B75" s="73">
        <v>34</v>
      </c>
      <c r="I75" s="34" t="s">
        <v>1208</v>
      </c>
      <c r="N75" s="34" t="s">
        <v>1209</v>
      </c>
      <c r="V75" s="34" t="s">
        <v>1210</v>
      </c>
      <c r="AI75" s="34" t="s">
        <v>1211</v>
      </c>
    </row>
    <row r="76" spans="2:35" x14ac:dyDescent="0.2">
      <c r="B76" s="73">
        <v>35</v>
      </c>
      <c r="I76" s="34" t="s">
        <v>288</v>
      </c>
      <c r="N76" s="34" t="s">
        <v>1212</v>
      </c>
      <c r="V76" s="34" t="s">
        <v>1213</v>
      </c>
      <c r="AI76" s="34" t="s">
        <v>555</v>
      </c>
    </row>
    <row r="77" spans="2:35" x14ac:dyDescent="0.2">
      <c r="B77" s="73">
        <v>36</v>
      </c>
      <c r="I77" s="34" t="s">
        <v>1214</v>
      </c>
      <c r="N77" s="34" t="s">
        <v>1215</v>
      </c>
      <c r="V77" s="34" t="s">
        <v>1216</v>
      </c>
      <c r="AI77" s="34" t="s">
        <v>1217</v>
      </c>
    </row>
    <row r="78" spans="2:35" x14ac:dyDescent="0.2">
      <c r="B78" s="73">
        <v>37</v>
      </c>
      <c r="I78" s="34" t="s">
        <v>1218</v>
      </c>
      <c r="N78" s="34" t="s">
        <v>1219</v>
      </c>
      <c r="V78" s="34" t="s">
        <v>1114</v>
      </c>
      <c r="AI78" s="34" t="s">
        <v>1154</v>
      </c>
    </row>
    <row r="79" spans="2:35" x14ac:dyDescent="0.2">
      <c r="B79" s="73">
        <v>38</v>
      </c>
      <c r="I79" s="34" t="s">
        <v>1220</v>
      </c>
      <c r="N79" s="34" t="s">
        <v>1221</v>
      </c>
      <c r="V79" s="34" t="s">
        <v>1222</v>
      </c>
      <c r="AI79" s="34" t="s">
        <v>1223</v>
      </c>
    </row>
    <row r="80" spans="2:35" x14ac:dyDescent="0.2">
      <c r="B80" s="73">
        <v>39</v>
      </c>
      <c r="I80" s="34" t="s">
        <v>1224</v>
      </c>
      <c r="N80" s="34" t="s">
        <v>1225</v>
      </c>
      <c r="V80" s="34" t="s">
        <v>1130</v>
      </c>
      <c r="AI80" s="34" t="s">
        <v>1226</v>
      </c>
    </row>
    <row r="81" spans="2:35" x14ac:dyDescent="0.2">
      <c r="B81" s="73">
        <v>40</v>
      </c>
      <c r="I81" s="34" t="s">
        <v>1227</v>
      </c>
      <c r="N81" s="34" t="s">
        <v>1228</v>
      </c>
      <c r="V81" s="34" t="s">
        <v>964</v>
      </c>
      <c r="AI81" s="34" t="s">
        <v>1229</v>
      </c>
    </row>
    <row r="82" spans="2:35" x14ac:dyDescent="0.2">
      <c r="I82" s="34" t="s">
        <v>1230</v>
      </c>
      <c r="N82" s="34" t="s">
        <v>1231</v>
      </c>
      <c r="V82" s="34" t="s">
        <v>530</v>
      </c>
      <c r="AI82" s="34" t="s">
        <v>1232</v>
      </c>
    </row>
    <row r="83" spans="2:35" x14ac:dyDescent="0.2">
      <c r="B83" s="74" t="s">
        <v>1233</v>
      </c>
      <c r="I83" s="34" t="s">
        <v>1234</v>
      </c>
      <c r="N83" s="34" t="s">
        <v>1235</v>
      </c>
      <c r="V83" s="34" t="s">
        <v>1236</v>
      </c>
      <c r="AI83" s="34" t="s">
        <v>295</v>
      </c>
    </row>
    <row r="84" spans="2:35" x14ac:dyDescent="0.2">
      <c r="B84" s="73">
        <v>1</v>
      </c>
      <c r="I84" s="34" t="s">
        <v>1237</v>
      </c>
      <c r="N84" s="34" t="s">
        <v>1238</v>
      </c>
      <c r="V84" s="34" t="s">
        <v>1239</v>
      </c>
      <c r="AI84" s="34" t="s">
        <v>1240</v>
      </c>
    </row>
    <row r="85" spans="2:35" x14ac:dyDescent="0.2">
      <c r="B85" s="73">
        <v>2</v>
      </c>
      <c r="I85" s="34" t="s">
        <v>1241</v>
      </c>
      <c r="N85" s="34" t="s">
        <v>1242</v>
      </c>
      <c r="V85" s="34" t="s">
        <v>1243</v>
      </c>
      <c r="AI85" s="34" t="s">
        <v>1244</v>
      </c>
    </row>
    <row r="86" spans="2:35" x14ac:dyDescent="0.2">
      <c r="B86" s="73">
        <v>3</v>
      </c>
      <c r="I86" s="34" t="s">
        <v>1245</v>
      </c>
      <c r="N86" s="34" t="s">
        <v>1246</v>
      </c>
      <c r="V86" s="34" t="s">
        <v>1247</v>
      </c>
      <c r="AI86" s="34" t="s">
        <v>1248</v>
      </c>
    </row>
    <row r="87" spans="2:35" x14ac:dyDescent="0.2">
      <c r="B87" s="73">
        <v>4</v>
      </c>
      <c r="I87" s="34" t="s">
        <v>1249</v>
      </c>
      <c r="N87" s="34" t="s">
        <v>1250</v>
      </c>
      <c r="V87" s="34" t="s">
        <v>1251</v>
      </c>
      <c r="AI87" s="34" t="s">
        <v>1252</v>
      </c>
    </row>
    <row r="88" spans="2:35" x14ac:dyDescent="0.2">
      <c r="B88" s="73">
        <v>5</v>
      </c>
      <c r="I88" s="34" t="s">
        <v>1188</v>
      </c>
      <c r="N88" s="34" t="s">
        <v>1253</v>
      </c>
      <c r="V88" s="34" t="s">
        <v>1254</v>
      </c>
      <c r="AI88" s="34" t="s">
        <v>1255</v>
      </c>
    </row>
    <row r="89" spans="2:35" x14ac:dyDescent="0.2">
      <c r="B89" s="73">
        <v>6</v>
      </c>
      <c r="I89" s="34" t="s">
        <v>615</v>
      </c>
      <c r="N89" s="34" t="s">
        <v>935</v>
      </c>
      <c r="V89" s="34" t="s">
        <v>1256</v>
      </c>
      <c r="AI89" s="34" t="s">
        <v>689</v>
      </c>
    </row>
    <row r="90" spans="2:35" x14ac:dyDescent="0.2">
      <c r="B90" s="73">
        <v>7</v>
      </c>
      <c r="I90" s="34" t="s">
        <v>1257</v>
      </c>
      <c r="N90" s="34" t="s">
        <v>1258</v>
      </c>
      <c r="V90" s="34" t="s">
        <v>1259</v>
      </c>
      <c r="AI90" s="34" t="s">
        <v>1260</v>
      </c>
    </row>
    <row r="91" spans="2:35" x14ac:dyDescent="0.2">
      <c r="B91" s="73">
        <v>8</v>
      </c>
      <c r="I91" s="34" t="s">
        <v>1261</v>
      </c>
      <c r="N91" s="34" t="s">
        <v>1262</v>
      </c>
      <c r="V91" s="34" t="s">
        <v>1263</v>
      </c>
    </row>
    <row r="92" spans="2:35" x14ac:dyDescent="0.2">
      <c r="B92" s="73">
        <v>9</v>
      </c>
      <c r="I92" s="34" t="s">
        <v>1264</v>
      </c>
      <c r="N92" s="34" t="s">
        <v>1265</v>
      </c>
      <c r="V92" s="34" t="s">
        <v>1266</v>
      </c>
    </row>
    <row r="93" spans="2:35" x14ac:dyDescent="0.2">
      <c r="B93" s="73">
        <v>10</v>
      </c>
      <c r="I93" s="34" t="s">
        <v>872</v>
      </c>
      <c r="N93" s="34" t="s">
        <v>1267</v>
      </c>
      <c r="V93" s="34" t="s">
        <v>1268</v>
      </c>
    </row>
    <row r="94" spans="2:35" x14ac:dyDescent="0.2">
      <c r="B94" s="73">
        <v>11</v>
      </c>
      <c r="I94" s="34" t="s">
        <v>530</v>
      </c>
      <c r="N94" s="34" t="s">
        <v>1269</v>
      </c>
      <c r="V94" s="34" t="s">
        <v>1270</v>
      </c>
    </row>
    <row r="95" spans="2:35" x14ac:dyDescent="0.2">
      <c r="B95" s="73">
        <v>12</v>
      </c>
      <c r="I95" s="34" t="s">
        <v>1271</v>
      </c>
      <c r="N95" s="34" t="s">
        <v>1272</v>
      </c>
      <c r="V95" s="34" t="s">
        <v>1273</v>
      </c>
    </row>
    <row r="96" spans="2:35" x14ac:dyDescent="0.2">
      <c r="B96" s="73">
        <v>13</v>
      </c>
      <c r="I96" s="34" t="s">
        <v>1274</v>
      </c>
      <c r="N96" s="34" t="s">
        <v>1275</v>
      </c>
      <c r="V96" s="34" t="s">
        <v>1276</v>
      </c>
    </row>
    <row r="97" spans="2:22" x14ac:dyDescent="0.2">
      <c r="B97" s="73">
        <v>14</v>
      </c>
      <c r="I97" s="34" t="s">
        <v>1277</v>
      </c>
      <c r="N97" s="34" t="s">
        <v>1278</v>
      </c>
      <c r="V97" s="34" t="s">
        <v>1279</v>
      </c>
    </row>
    <row r="98" spans="2:22" x14ac:dyDescent="0.2">
      <c r="B98" s="73">
        <v>15</v>
      </c>
      <c r="I98" s="34" t="s">
        <v>1056</v>
      </c>
      <c r="N98" s="34" t="s">
        <v>1280</v>
      </c>
      <c r="V98" s="34" t="s">
        <v>1281</v>
      </c>
    </row>
    <row r="99" spans="2:22" x14ac:dyDescent="0.2">
      <c r="B99" s="73">
        <v>16</v>
      </c>
      <c r="I99" s="34" t="s">
        <v>1282</v>
      </c>
      <c r="N99" s="34" t="s">
        <v>1283</v>
      </c>
      <c r="V99" s="34" t="s">
        <v>1284</v>
      </c>
    </row>
    <row r="100" spans="2:22" x14ac:dyDescent="0.2">
      <c r="B100" s="73">
        <v>17</v>
      </c>
      <c r="I100" s="34" t="s">
        <v>1285</v>
      </c>
      <c r="N100" s="34" t="s">
        <v>1286</v>
      </c>
      <c r="V100" s="34" t="s">
        <v>1287</v>
      </c>
    </row>
    <row r="101" spans="2:22" x14ac:dyDescent="0.2">
      <c r="B101" s="73">
        <v>18</v>
      </c>
      <c r="I101" s="34" t="s">
        <v>1288</v>
      </c>
      <c r="N101" s="34" t="s">
        <v>1289</v>
      </c>
      <c r="V101" s="34" t="s">
        <v>1290</v>
      </c>
    </row>
    <row r="102" spans="2:22" x14ac:dyDescent="0.2">
      <c r="B102" s="73">
        <v>19</v>
      </c>
      <c r="I102" s="34" t="s">
        <v>1291</v>
      </c>
      <c r="N102" s="34" t="s">
        <v>1292</v>
      </c>
      <c r="V102" s="34" t="s">
        <v>1293</v>
      </c>
    </row>
    <row r="103" spans="2:22" x14ac:dyDescent="0.2">
      <c r="B103" s="73">
        <v>20</v>
      </c>
      <c r="I103" s="34" t="s">
        <v>1294</v>
      </c>
      <c r="N103" s="34" t="s">
        <v>1295</v>
      </c>
      <c r="V103" s="34" t="s">
        <v>1296</v>
      </c>
    </row>
    <row r="104" spans="2:22" x14ac:dyDescent="0.2">
      <c r="B104" s="73">
        <v>21</v>
      </c>
      <c r="I104" s="34" t="s">
        <v>1154</v>
      </c>
      <c r="N104" s="34" t="s">
        <v>1297</v>
      </c>
      <c r="V104" s="34" t="s">
        <v>1298</v>
      </c>
    </row>
    <row r="105" spans="2:22" x14ac:dyDescent="0.2">
      <c r="B105" s="73">
        <v>22</v>
      </c>
      <c r="I105" s="34" t="s">
        <v>1299</v>
      </c>
      <c r="N105" s="34" t="s">
        <v>1300</v>
      </c>
      <c r="V105" s="34" t="s">
        <v>1301</v>
      </c>
    </row>
    <row r="106" spans="2:22" x14ac:dyDescent="0.2">
      <c r="B106" s="73">
        <v>23</v>
      </c>
      <c r="I106" s="34" t="s">
        <v>1302</v>
      </c>
      <c r="N106" s="34" t="s">
        <v>1303</v>
      </c>
      <c r="V106" s="34" t="s">
        <v>1304</v>
      </c>
    </row>
    <row r="107" spans="2:22" x14ac:dyDescent="0.2">
      <c r="B107" s="73">
        <v>24</v>
      </c>
      <c r="I107" s="34" t="s">
        <v>1305</v>
      </c>
      <c r="N107" s="34" t="s">
        <v>1306</v>
      </c>
      <c r="V107" s="34" t="s">
        <v>1307</v>
      </c>
    </row>
    <row r="108" spans="2:22" x14ac:dyDescent="0.2">
      <c r="B108" s="73">
        <v>25</v>
      </c>
      <c r="I108" s="34" t="s">
        <v>1308</v>
      </c>
      <c r="N108" s="34" t="s">
        <v>1309</v>
      </c>
      <c r="V108" s="34" t="s">
        <v>1310</v>
      </c>
    </row>
    <row r="109" spans="2:22" x14ac:dyDescent="0.2">
      <c r="B109" s="73">
        <v>26</v>
      </c>
      <c r="I109" s="34" t="s">
        <v>1311</v>
      </c>
      <c r="N109" s="34" t="s">
        <v>1312</v>
      </c>
      <c r="V109" s="34" t="s">
        <v>1313</v>
      </c>
    </row>
    <row r="110" spans="2:22" x14ac:dyDescent="0.2">
      <c r="B110" s="73">
        <v>27</v>
      </c>
      <c r="I110" s="34" t="s">
        <v>1314</v>
      </c>
      <c r="N110" s="34" t="s">
        <v>1315</v>
      </c>
      <c r="V110" s="34" t="s">
        <v>1316</v>
      </c>
    </row>
    <row r="111" spans="2:22" x14ac:dyDescent="0.2">
      <c r="B111" s="73">
        <v>28</v>
      </c>
      <c r="I111" s="34" t="s">
        <v>1317</v>
      </c>
      <c r="N111" s="34" t="s">
        <v>1318</v>
      </c>
      <c r="V111" s="34" t="s">
        <v>1319</v>
      </c>
    </row>
    <row r="112" spans="2:22" x14ac:dyDescent="0.2">
      <c r="B112" s="73">
        <v>29</v>
      </c>
      <c r="I112" s="34" t="s">
        <v>1320</v>
      </c>
      <c r="N112" s="34" t="s">
        <v>1321</v>
      </c>
      <c r="V112" s="34" t="s">
        <v>1322</v>
      </c>
    </row>
    <row r="113" spans="2:22" x14ac:dyDescent="0.2">
      <c r="B113" s="73">
        <v>30</v>
      </c>
      <c r="I113" s="34" t="s">
        <v>1323</v>
      </c>
      <c r="N113" s="34" t="s">
        <v>1324</v>
      </c>
      <c r="V113" s="34" t="s">
        <v>1325</v>
      </c>
    </row>
    <row r="114" spans="2:22" x14ac:dyDescent="0.2">
      <c r="B114" s="73">
        <v>31</v>
      </c>
      <c r="I114" s="34" t="s">
        <v>1326</v>
      </c>
      <c r="N114" s="34" t="s">
        <v>1327</v>
      </c>
      <c r="V114" s="34" t="s">
        <v>1328</v>
      </c>
    </row>
    <row r="115" spans="2:22" x14ac:dyDescent="0.2">
      <c r="B115" s="73">
        <v>32</v>
      </c>
      <c r="I115" s="34" t="s">
        <v>1036</v>
      </c>
      <c r="N115" s="34" t="s">
        <v>1329</v>
      </c>
      <c r="V115" s="34" t="s">
        <v>1330</v>
      </c>
    </row>
    <row r="116" spans="2:22" x14ac:dyDescent="0.2">
      <c r="B116" s="73">
        <v>33</v>
      </c>
      <c r="I116" s="34" t="s">
        <v>1331</v>
      </c>
      <c r="N116" s="34" t="s">
        <v>1332</v>
      </c>
      <c r="V116" s="34" t="s">
        <v>1333</v>
      </c>
    </row>
    <row r="117" spans="2:22" x14ac:dyDescent="0.2">
      <c r="B117" s="73">
        <v>34</v>
      </c>
      <c r="I117" s="34" t="s">
        <v>1334</v>
      </c>
      <c r="N117" s="34" t="s">
        <v>1335</v>
      </c>
      <c r="V117" s="34" t="s">
        <v>1336</v>
      </c>
    </row>
    <row r="118" spans="2:22" x14ac:dyDescent="0.2">
      <c r="B118" s="73">
        <v>35</v>
      </c>
      <c r="I118" s="34" t="s">
        <v>1337</v>
      </c>
      <c r="N118" s="34" t="s">
        <v>1338</v>
      </c>
      <c r="V118" s="34" t="s">
        <v>1339</v>
      </c>
    </row>
    <row r="119" spans="2:22" x14ac:dyDescent="0.2">
      <c r="B119" s="73">
        <v>36</v>
      </c>
      <c r="I119" s="34" t="s">
        <v>1340</v>
      </c>
      <c r="N119" s="34" t="s">
        <v>1341</v>
      </c>
      <c r="V119" s="34" t="s">
        <v>1342</v>
      </c>
    </row>
    <row r="120" spans="2:22" x14ac:dyDescent="0.2">
      <c r="B120" s="73">
        <v>37</v>
      </c>
      <c r="I120" s="34" t="s">
        <v>704</v>
      </c>
      <c r="N120" s="34" t="s">
        <v>1343</v>
      </c>
    </row>
    <row r="121" spans="2:22" x14ac:dyDescent="0.2">
      <c r="B121" s="73">
        <v>38</v>
      </c>
      <c r="I121" s="34" t="s">
        <v>1344</v>
      </c>
      <c r="N121" s="34" t="s">
        <v>1345</v>
      </c>
    </row>
    <row r="122" spans="2:22" x14ac:dyDescent="0.2">
      <c r="B122" s="73">
        <v>39</v>
      </c>
      <c r="I122" s="34" t="s">
        <v>1313</v>
      </c>
      <c r="N122" s="34" t="s">
        <v>1346</v>
      </c>
    </row>
    <row r="123" spans="2:22" x14ac:dyDescent="0.2">
      <c r="B123" s="73">
        <v>40</v>
      </c>
      <c r="I123" s="34" t="s">
        <v>1347</v>
      </c>
      <c r="N123" s="34" t="s">
        <v>1348</v>
      </c>
    </row>
    <row r="124" spans="2:22" x14ac:dyDescent="0.2">
      <c r="B124" s="73">
        <v>41</v>
      </c>
      <c r="I124" s="34" t="s">
        <v>1349</v>
      </c>
      <c r="N124" s="34" t="s">
        <v>1350</v>
      </c>
    </row>
    <row r="125" spans="2:22" x14ac:dyDescent="0.2">
      <c r="B125" s="73">
        <v>42</v>
      </c>
      <c r="I125" s="34" t="s">
        <v>1351</v>
      </c>
      <c r="N125" s="34" t="s">
        <v>1352</v>
      </c>
    </row>
    <row r="126" spans="2:22" x14ac:dyDescent="0.2">
      <c r="B126" s="73">
        <v>43</v>
      </c>
      <c r="I126" s="34" t="s">
        <v>1353</v>
      </c>
      <c r="N126" s="34" t="s">
        <v>1354</v>
      </c>
    </row>
    <row r="127" spans="2:22" x14ac:dyDescent="0.2">
      <c r="B127" s="73">
        <v>44</v>
      </c>
      <c r="I127" s="34" t="s">
        <v>1355</v>
      </c>
    </row>
    <row r="128" spans="2:22" x14ac:dyDescent="0.2">
      <c r="B128" s="73">
        <v>45</v>
      </c>
      <c r="I128" s="34" t="s">
        <v>1356</v>
      </c>
    </row>
    <row r="129" spans="2:2" x14ac:dyDescent="0.2">
      <c r="B129" s="73">
        <v>46</v>
      </c>
    </row>
    <row r="130" spans="2:2" x14ac:dyDescent="0.2">
      <c r="B130" s="73">
        <v>47</v>
      </c>
    </row>
    <row r="131" spans="2:2" x14ac:dyDescent="0.2">
      <c r="B131" s="73">
        <v>48</v>
      </c>
    </row>
    <row r="132" spans="2:2" x14ac:dyDescent="0.2">
      <c r="B132" s="73">
        <v>49</v>
      </c>
    </row>
    <row r="133" spans="2:2" x14ac:dyDescent="0.2">
      <c r="B133" s="73">
        <v>50</v>
      </c>
    </row>
    <row r="134" spans="2:2" x14ac:dyDescent="0.2">
      <c r="B134" s="73">
        <v>51</v>
      </c>
    </row>
    <row r="135" spans="2:2" x14ac:dyDescent="0.2">
      <c r="B135" s="73">
        <v>52</v>
      </c>
    </row>
    <row r="136" spans="2:2" x14ac:dyDescent="0.2">
      <c r="B136" s="73">
        <v>53</v>
      </c>
    </row>
    <row r="137" spans="2:2" x14ac:dyDescent="0.2">
      <c r="B137" s="73">
        <v>54</v>
      </c>
    </row>
    <row r="138" spans="2:2" x14ac:dyDescent="0.2">
      <c r="B138" s="73">
        <v>55</v>
      </c>
    </row>
    <row r="139" spans="2:2" x14ac:dyDescent="0.2">
      <c r="B139" s="73">
        <v>56</v>
      </c>
    </row>
    <row r="140" spans="2:2" x14ac:dyDescent="0.2">
      <c r="B140" s="73">
        <v>57</v>
      </c>
    </row>
    <row r="141" spans="2:2" x14ac:dyDescent="0.2">
      <c r="B141" s="73">
        <v>58</v>
      </c>
    </row>
    <row r="142" spans="2:2" x14ac:dyDescent="0.2">
      <c r="B142" s="73">
        <v>59</v>
      </c>
    </row>
    <row r="143" spans="2:2" x14ac:dyDescent="0.2">
      <c r="B143" s="73">
        <v>60</v>
      </c>
    </row>
    <row r="144" spans="2:2" x14ac:dyDescent="0.2">
      <c r="B144" s="73">
        <v>61</v>
      </c>
    </row>
    <row r="145" spans="2:2" x14ac:dyDescent="0.2">
      <c r="B145" s="73">
        <v>62</v>
      </c>
    </row>
    <row r="146" spans="2:2" x14ac:dyDescent="0.2">
      <c r="B146" s="73">
        <v>63</v>
      </c>
    </row>
    <row r="147" spans="2:2" x14ac:dyDescent="0.2">
      <c r="B147" s="73">
        <v>64</v>
      </c>
    </row>
    <row r="148" spans="2:2" x14ac:dyDescent="0.2">
      <c r="B148" s="73">
        <v>65</v>
      </c>
    </row>
    <row r="149" spans="2:2" x14ac:dyDescent="0.2">
      <c r="B149" s="73">
        <v>66</v>
      </c>
    </row>
    <row r="150" spans="2:2" x14ac:dyDescent="0.2">
      <c r="B150" s="73">
        <v>67</v>
      </c>
    </row>
    <row r="151" spans="2:2" x14ac:dyDescent="0.2">
      <c r="B151" s="73">
        <v>68</v>
      </c>
    </row>
    <row r="152" spans="2:2" x14ac:dyDescent="0.2">
      <c r="B152" s="73">
        <v>69</v>
      </c>
    </row>
    <row r="153" spans="2:2" x14ac:dyDescent="0.2">
      <c r="B153" s="73">
        <v>70</v>
      </c>
    </row>
    <row r="154" spans="2:2" x14ac:dyDescent="0.2">
      <c r="B154" s="73">
        <v>71</v>
      </c>
    </row>
    <row r="155" spans="2:2" x14ac:dyDescent="0.2">
      <c r="B155" s="73">
        <v>72</v>
      </c>
    </row>
    <row r="156" spans="2:2" x14ac:dyDescent="0.2">
      <c r="B156" s="73">
        <v>73</v>
      </c>
    </row>
    <row r="157" spans="2:2" x14ac:dyDescent="0.2">
      <c r="B157" s="73">
        <v>74</v>
      </c>
    </row>
    <row r="158" spans="2:2" x14ac:dyDescent="0.2">
      <c r="B158" s="73">
        <v>75</v>
      </c>
    </row>
    <row r="159" spans="2:2" x14ac:dyDescent="0.2">
      <c r="B159" s="73">
        <v>76</v>
      </c>
    </row>
    <row r="160" spans="2:2" x14ac:dyDescent="0.2">
      <c r="B160" s="73">
        <v>77</v>
      </c>
    </row>
    <row r="161" spans="2:2" x14ac:dyDescent="0.2">
      <c r="B161" s="73">
        <v>78</v>
      </c>
    </row>
    <row r="162" spans="2:2" x14ac:dyDescent="0.2">
      <c r="B162" s="73">
        <v>79</v>
      </c>
    </row>
    <row r="163" spans="2:2" x14ac:dyDescent="0.2">
      <c r="B163" s="73">
        <v>80</v>
      </c>
    </row>
    <row r="164" spans="2:2" x14ac:dyDescent="0.2">
      <c r="B164" s="73">
        <v>81</v>
      </c>
    </row>
    <row r="165" spans="2:2" x14ac:dyDescent="0.2">
      <c r="B165" s="73">
        <v>82</v>
      </c>
    </row>
    <row r="166" spans="2:2" x14ac:dyDescent="0.2">
      <c r="B166" s="73">
        <v>83</v>
      </c>
    </row>
    <row r="167" spans="2:2" x14ac:dyDescent="0.2">
      <c r="B167" s="73">
        <v>84</v>
      </c>
    </row>
    <row r="168" spans="2:2" x14ac:dyDescent="0.2">
      <c r="B168" s="73">
        <v>85</v>
      </c>
    </row>
    <row r="169" spans="2:2" x14ac:dyDescent="0.2">
      <c r="B169" s="73">
        <v>86</v>
      </c>
    </row>
    <row r="170" spans="2:2" x14ac:dyDescent="0.2">
      <c r="B170" s="73">
        <v>87</v>
      </c>
    </row>
    <row r="171" spans="2:2" x14ac:dyDescent="0.2">
      <c r="B171" s="73">
        <v>88</v>
      </c>
    </row>
    <row r="172" spans="2:2" x14ac:dyDescent="0.2">
      <c r="B172" s="73">
        <v>89</v>
      </c>
    </row>
    <row r="173" spans="2:2" x14ac:dyDescent="0.2">
      <c r="B173" s="73">
        <v>90</v>
      </c>
    </row>
    <row r="174" spans="2:2" x14ac:dyDescent="0.2">
      <c r="B174" s="73">
        <v>91</v>
      </c>
    </row>
    <row r="175" spans="2:2" x14ac:dyDescent="0.2">
      <c r="B175" s="73">
        <v>92</v>
      </c>
    </row>
    <row r="176" spans="2:2" x14ac:dyDescent="0.2">
      <c r="B176" s="73">
        <v>93</v>
      </c>
    </row>
    <row r="177" spans="2:2" x14ac:dyDescent="0.2">
      <c r="B177" s="73">
        <v>94</v>
      </c>
    </row>
    <row r="178" spans="2:2" x14ac:dyDescent="0.2">
      <c r="B178" s="73">
        <v>95</v>
      </c>
    </row>
    <row r="179" spans="2:2" x14ac:dyDescent="0.2">
      <c r="B179" s="73">
        <v>96</v>
      </c>
    </row>
    <row r="180" spans="2:2" x14ac:dyDescent="0.2">
      <c r="B180" s="73">
        <v>97</v>
      </c>
    </row>
    <row r="181" spans="2:2" x14ac:dyDescent="0.2">
      <c r="B181" s="73">
        <v>98</v>
      </c>
    </row>
    <row r="182" spans="2:2" x14ac:dyDescent="0.2">
      <c r="B182" s="73">
        <v>99</v>
      </c>
    </row>
    <row r="183" spans="2:2" x14ac:dyDescent="0.2">
      <c r="B183" s="73">
        <v>100</v>
      </c>
    </row>
    <row r="184" spans="2:2" x14ac:dyDescent="0.2">
      <c r="B184" s="73">
        <v>101</v>
      </c>
    </row>
    <row r="185" spans="2:2" x14ac:dyDescent="0.2">
      <c r="B185" s="73">
        <v>102</v>
      </c>
    </row>
    <row r="186" spans="2:2" x14ac:dyDescent="0.2">
      <c r="B186" s="73">
        <v>103</v>
      </c>
    </row>
    <row r="187" spans="2:2" x14ac:dyDescent="0.2">
      <c r="B187" s="73">
        <v>104</v>
      </c>
    </row>
    <row r="188" spans="2:2" x14ac:dyDescent="0.2">
      <c r="B188" s="73">
        <v>105</v>
      </c>
    </row>
    <row r="189" spans="2:2" x14ac:dyDescent="0.2">
      <c r="B189" s="73">
        <v>106</v>
      </c>
    </row>
    <row r="190" spans="2:2" x14ac:dyDescent="0.2">
      <c r="B190" s="73">
        <v>107</v>
      </c>
    </row>
    <row r="191" spans="2:2" x14ac:dyDescent="0.2">
      <c r="B191" s="73">
        <v>108</v>
      </c>
    </row>
    <row r="192" spans="2:2" x14ac:dyDescent="0.2">
      <c r="B192" s="73">
        <v>109</v>
      </c>
    </row>
    <row r="193" spans="2:2" x14ac:dyDescent="0.2">
      <c r="B193" s="73">
        <v>110</v>
      </c>
    </row>
    <row r="194" spans="2:2" x14ac:dyDescent="0.2">
      <c r="B194" s="73">
        <v>111</v>
      </c>
    </row>
    <row r="195" spans="2:2" x14ac:dyDescent="0.2">
      <c r="B195" s="73">
        <v>112</v>
      </c>
    </row>
    <row r="196" spans="2:2" x14ac:dyDescent="0.2">
      <c r="B196" s="73">
        <v>113</v>
      </c>
    </row>
    <row r="197" spans="2:2" x14ac:dyDescent="0.2">
      <c r="B197" s="73">
        <v>114</v>
      </c>
    </row>
    <row r="198" spans="2:2" x14ac:dyDescent="0.2">
      <c r="B198" s="73">
        <v>115</v>
      </c>
    </row>
    <row r="199" spans="2:2" x14ac:dyDescent="0.2">
      <c r="B199" s="73">
        <v>116</v>
      </c>
    </row>
    <row r="200" spans="2:2" x14ac:dyDescent="0.2">
      <c r="B200" s="73">
        <v>117</v>
      </c>
    </row>
    <row r="201" spans="2:2" x14ac:dyDescent="0.2">
      <c r="B201" s="73">
        <v>118</v>
      </c>
    </row>
    <row r="202" spans="2:2" x14ac:dyDescent="0.2">
      <c r="B202" s="73">
        <v>119</v>
      </c>
    </row>
    <row r="203" spans="2:2" x14ac:dyDescent="0.2">
      <c r="B203" s="73">
        <v>120</v>
      </c>
    </row>
  </sheetData>
  <sortState xmlns:xlrd2="http://schemas.microsoft.com/office/spreadsheetml/2017/richdata2" ref="F4:F36">
    <sortCondition ref="F4:F36"/>
  </sortState>
  <phoneticPr fontId="3" type="noConversion"/>
  <pageMargins left="0.75" right="0.75" top="1" bottom="1" header="0" footer="0"/>
  <pageSetup orientation="portrait" verticalDpi="0" r:id="rId1"/>
  <headerFooter alignWithMargins="0">
    <oddHeader>&amp;R&amp;"Aptos"&amp;10&amp;KFF0000 Información pública&amp;1#_x000D_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tabColor indexed="49"/>
  </sheetPr>
  <dimension ref="A1:AC1140"/>
  <sheetViews>
    <sheetView tabSelected="1" zoomScale="80" zoomScaleNormal="80" workbookViewId="0">
      <selection activeCell="L12" sqref="L12:Q1130"/>
    </sheetView>
  </sheetViews>
  <sheetFormatPr baseColWidth="10" defaultColWidth="0" defaultRowHeight="12.75" zeroHeight="1" x14ac:dyDescent="0.2"/>
  <cols>
    <col min="1" max="1" width="2.140625" style="1" customWidth="1"/>
    <col min="2" max="2" width="6" style="1" customWidth="1"/>
    <col min="3" max="3" width="26.85546875" style="1" bestFit="1" customWidth="1"/>
    <col min="4" max="4" width="25.7109375" style="1" customWidth="1"/>
    <col min="5" max="5" width="4.28515625" style="1" customWidth="1"/>
    <col min="6" max="6" width="3" style="1" customWidth="1"/>
    <col min="7" max="7" width="6" style="1" customWidth="1"/>
    <col min="8" max="8" width="26.85546875" style="1" bestFit="1" customWidth="1"/>
    <col min="9" max="9" width="25.7109375" style="1" customWidth="1"/>
    <col min="10" max="10" width="7.5703125" style="1" bestFit="1" customWidth="1"/>
    <col min="11" max="11" width="5.85546875" style="1" bestFit="1" customWidth="1"/>
    <col min="12" max="12" width="7.5703125" style="1" bestFit="1" customWidth="1"/>
    <col min="13" max="13" width="5.85546875" style="1" bestFit="1" customWidth="1"/>
    <col min="14" max="14" width="7.5703125" style="1" bestFit="1" customWidth="1"/>
    <col min="15" max="15" width="5.85546875" style="1" bestFit="1" customWidth="1"/>
    <col min="16" max="16" width="6.7109375" style="102" customWidth="1"/>
    <col min="17" max="17" width="7.42578125" style="102" customWidth="1"/>
    <col min="18" max="18" width="4.28515625" style="1" customWidth="1"/>
    <col min="19" max="19" width="3" style="1" customWidth="1"/>
    <col min="20" max="20" width="6" style="1" customWidth="1"/>
    <col min="21" max="21" width="25.42578125" style="1" bestFit="1" customWidth="1"/>
    <col min="22" max="22" width="25.7109375" style="1" customWidth="1"/>
    <col min="23" max="23" width="4.28515625" style="1" customWidth="1"/>
    <col min="24" max="24" width="4.28515625" style="1" hidden="1" customWidth="1"/>
    <col min="25" max="28" width="11.42578125" style="1" hidden="1" customWidth="1"/>
    <col min="29" max="29" width="4.28515625" style="1" hidden="1" customWidth="1"/>
    <col min="30" max="16384" width="11.42578125" style="1" hidden="1"/>
  </cols>
  <sheetData>
    <row r="1" spans="1:23" x14ac:dyDescent="0.2">
      <c r="A1" s="24"/>
      <c r="B1" s="24"/>
      <c r="C1" s="24"/>
      <c r="D1" s="24"/>
      <c r="E1" s="24"/>
      <c r="F1" s="24"/>
      <c r="G1" s="24"/>
      <c r="H1" s="24"/>
      <c r="I1" s="24"/>
      <c r="J1" s="24"/>
      <c r="K1" s="24"/>
      <c r="L1" s="24"/>
      <c r="M1" s="24"/>
      <c r="N1" s="24"/>
      <c r="O1" s="24"/>
      <c r="P1" s="24"/>
      <c r="Q1" s="28"/>
      <c r="R1" s="28"/>
      <c r="S1" s="24"/>
      <c r="T1" s="24"/>
      <c r="U1" s="24"/>
      <c r="V1" s="24"/>
      <c r="W1" s="24"/>
    </row>
    <row r="2" spans="1:23" s="20" customFormat="1" ht="22.5" customHeight="1" x14ac:dyDescent="0.2">
      <c r="A2" s="19" t="s">
        <v>25</v>
      </c>
      <c r="B2" s="19"/>
    </row>
    <row r="3" spans="1:23" x14ac:dyDescent="0.2">
      <c r="A3" s="24"/>
      <c r="B3" s="24"/>
      <c r="C3" s="24"/>
      <c r="D3" s="24"/>
      <c r="E3" s="24"/>
      <c r="F3" s="24"/>
      <c r="G3" s="24"/>
      <c r="H3" s="24"/>
      <c r="I3" s="24"/>
      <c r="J3" s="24"/>
      <c r="K3" s="24"/>
      <c r="L3" s="24"/>
      <c r="M3" s="24"/>
      <c r="N3" s="24"/>
      <c r="O3" s="24"/>
      <c r="P3" s="99"/>
      <c r="Q3" s="99"/>
      <c r="R3" s="24"/>
      <c r="S3" s="24"/>
      <c r="T3" s="24"/>
      <c r="U3" s="24"/>
      <c r="V3" s="24"/>
      <c r="W3" s="24"/>
    </row>
    <row r="4" spans="1:23" x14ac:dyDescent="0.2">
      <c r="A4" s="24"/>
      <c r="B4" s="24"/>
      <c r="C4" s="55" t="s">
        <v>26</v>
      </c>
      <c r="D4" s="56" t="s">
        <v>27</v>
      </c>
      <c r="E4" s="24"/>
      <c r="F4" s="24"/>
      <c r="G4" s="24"/>
      <c r="H4" s="55" t="s">
        <v>26</v>
      </c>
      <c r="I4" s="56" t="s">
        <v>28</v>
      </c>
      <c r="J4" s="44"/>
      <c r="K4" s="44"/>
      <c r="L4" s="44"/>
      <c r="M4" s="44"/>
      <c r="N4" s="44"/>
      <c r="O4" s="44"/>
      <c r="P4" s="100"/>
      <c r="Q4" s="100"/>
      <c r="R4" s="24"/>
      <c r="S4" s="24"/>
      <c r="T4" s="24"/>
      <c r="U4" s="55" t="s">
        <v>26</v>
      </c>
      <c r="V4" s="56" t="s">
        <v>29</v>
      </c>
      <c r="W4" s="24"/>
    </row>
    <row r="5" spans="1:23" x14ac:dyDescent="0.2">
      <c r="A5" s="24"/>
      <c r="B5" s="24"/>
      <c r="C5" s="55" t="s">
        <v>30</v>
      </c>
      <c r="D5" s="50" t="s">
        <v>54</v>
      </c>
      <c r="E5" s="24"/>
      <c r="F5" s="24"/>
      <c r="G5" s="24"/>
      <c r="H5" s="55" t="s">
        <v>30</v>
      </c>
      <c r="I5" s="50" t="s">
        <v>54</v>
      </c>
      <c r="J5" s="44"/>
      <c r="K5" s="44"/>
      <c r="L5" s="44"/>
      <c r="M5" s="44"/>
      <c r="N5" s="44"/>
      <c r="O5" s="44"/>
      <c r="P5" s="100"/>
      <c r="Q5" s="100"/>
      <c r="R5" s="24"/>
      <c r="S5" s="24"/>
      <c r="T5" s="24"/>
      <c r="U5" s="55" t="s">
        <v>30</v>
      </c>
      <c r="V5" s="50" t="s">
        <v>54</v>
      </c>
      <c r="W5" s="24"/>
    </row>
    <row r="6" spans="1:23" x14ac:dyDescent="0.2">
      <c r="A6" s="24"/>
      <c r="B6" s="24"/>
      <c r="C6" s="55" t="s">
        <v>32</v>
      </c>
      <c r="D6" s="50" t="s">
        <v>33</v>
      </c>
      <c r="E6" s="44"/>
      <c r="F6" s="24"/>
      <c r="G6" s="24"/>
      <c r="H6" s="55" t="s">
        <v>32</v>
      </c>
      <c r="I6" s="50" t="s">
        <v>33</v>
      </c>
      <c r="J6" s="44"/>
      <c r="K6" s="44"/>
      <c r="L6" s="44"/>
      <c r="M6" s="44"/>
      <c r="N6" s="44"/>
      <c r="O6" s="44"/>
      <c r="P6" s="100"/>
      <c r="Q6" s="100"/>
      <c r="R6" s="44"/>
      <c r="S6" s="24"/>
      <c r="T6" s="24"/>
      <c r="U6" s="24"/>
      <c r="V6" s="24"/>
      <c r="W6" s="24"/>
    </row>
    <row r="7" spans="1:23" s="24" customFormat="1" x14ac:dyDescent="0.2">
      <c r="J7" s="44"/>
      <c r="K7" s="44"/>
      <c r="L7" s="44"/>
      <c r="M7" s="44"/>
      <c r="N7" s="44"/>
      <c r="O7" s="44"/>
      <c r="P7" s="100"/>
      <c r="Q7" s="100"/>
    </row>
    <row r="8" spans="1:23" s="24" customFormat="1" x14ac:dyDescent="0.2">
      <c r="C8" s="26" t="str">
        <f>IF(AND(D5="SI",C12=""),"Debes llenar la información de cobertura","")</f>
        <v/>
      </c>
      <c r="H8" s="26" t="str">
        <f>IF(AND(I5="SI",H12=""),"Debes llenar la información de cobertura","")</f>
        <v/>
      </c>
      <c r="J8" s="44"/>
      <c r="K8" s="44"/>
      <c r="L8" s="44"/>
      <c r="M8" s="44"/>
      <c r="N8" s="44"/>
      <c r="O8" s="44"/>
      <c r="P8" s="100"/>
      <c r="Q8" s="100"/>
      <c r="U8" s="26" t="str">
        <f>IF(AND(V5="SI",U12=""),"Debes llenar la información de cobertura","")</f>
        <v/>
      </c>
    </row>
    <row r="9" spans="1:23" s="24" customFormat="1" ht="14.25" x14ac:dyDescent="0.2">
      <c r="C9" s="26" t="str">
        <f>IF(AND(D5="SI",OR(D6="",D6="Escoger")),"Debes escoger el tipo de servicio","")</f>
        <v/>
      </c>
      <c r="G9" s="43">
        <f>IF(I5="SI",1,"")</f>
        <v>1</v>
      </c>
      <c r="H9" s="26" t="str">
        <f>IF(AND(I5="SI",OR(I6="",I6="Escoger")),"Debes escoger el tipo de servicio","")</f>
        <v/>
      </c>
      <c r="J9" s="110" t="s">
        <v>34</v>
      </c>
      <c r="K9" s="111"/>
      <c r="L9" s="111"/>
      <c r="M9" s="111"/>
      <c r="N9" s="111"/>
      <c r="O9" s="111"/>
      <c r="P9" s="111"/>
      <c r="Q9" s="111"/>
    </row>
    <row r="10" spans="1:23" s="24" customFormat="1" x14ac:dyDescent="0.2">
      <c r="G10" s="43">
        <f>IF(I5="SI",1,"")</f>
        <v>1</v>
      </c>
      <c r="J10" s="109" t="s">
        <v>35</v>
      </c>
      <c r="K10" s="109"/>
      <c r="L10" s="109" t="s">
        <v>36</v>
      </c>
      <c r="M10" s="109"/>
      <c r="N10" s="109" t="s">
        <v>37</v>
      </c>
      <c r="O10" s="109"/>
      <c r="P10" s="110" t="s">
        <v>38</v>
      </c>
      <c r="Q10" s="111"/>
    </row>
    <row r="11" spans="1:23" s="3" customFormat="1" x14ac:dyDescent="0.2">
      <c r="A11" s="23"/>
      <c r="B11" s="43">
        <f>IF(D5="SI",1,"")</f>
        <v>1</v>
      </c>
      <c r="C11" s="47" t="s">
        <v>39</v>
      </c>
      <c r="D11" s="47" t="s">
        <v>40</v>
      </c>
      <c r="E11" s="23"/>
      <c r="F11" s="23"/>
      <c r="G11" s="43">
        <f>IF(I5="SI",1,"")</f>
        <v>1</v>
      </c>
      <c r="H11" s="47" t="s">
        <v>39</v>
      </c>
      <c r="I11" s="47" t="s">
        <v>40</v>
      </c>
      <c r="J11" s="47" t="s">
        <v>41</v>
      </c>
      <c r="K11" s="47" t="s">
        <v>42</v>
      </c>
      <c r="L11" s="47" t="s">
        <v>41</v>
      </c>
      <c r="M11" s="47" t="s">
        <v>42</v>
      </c>
      <c r="N11" s="47" t="s">
        <v>41</v>
      </c>
      <c r="O11" s="47" t="s">
        <v>42</v>
      </c>
      <c r="P11" s="101" t="s">
        <v>41</v>
      </c>
      <c r="Q11" s="101" t="s">
        <v>42</v>
      </c>
      <c r="R11" s="23"/>
      <c r="S11" s="23"/>
      <c r="T11" s="43">
        <f>IF(V5="SI",1,"")</f>
        <v>1</v>
      </c>
      <c r="U11" s="47" t="s">
        <v>39</v>
      </c>
      <c r="V11" s="47" t="s">
        <v>40</v>
      </c>
      <c r="W11" s="23"/>
    </row>
    <row r="12" spans="1:23" x14ac:dyDescent="0.2">
      <c r="A12" s="24"/>
      <c r="B12" s="49">
        <f>IF(D5="SI",1,"")</f>
        <v>1</v>
      </c>
      <c r="C12" s="50" t="s">
        <v>43</v>
      </c>
      <c r="D12" s="50" t="s">
        <v>425</v>
      </c>
      <c r="E12" s="26" t="str">
        <f t="shared" ref="E12:E76" ca="1" si="0">IF(D12="","",IF(ISERROR(VLOOKUP(D12,INDIRECT(C12),1,FALSE)),"Error",""))</f>
        <v/>
      </c>
      <c r="F12" s="24"/>
      <c r="G12" s="49">
        <f>IF(I5="SI",1,"")</f>
        <v>1</v>
      </c>
      <c r="H12" s="108" t="s">
        <v>43</v>
      </c>
      <c r="I12" s="108" t="s">
        <v>303</v>
      </c>
      <c r="J12" s="90">
        <v>0</v>
      </c>
      <c r="K12" s="90">
        <v>0</v>
      </c>
      <c r="L12" s="90">
        <v>0</v>
      </c>
      <c r="M12" s="90">
        <v>0</v>
      </c>
      <c r="N12" s="90">
        <v>0</v>
      </c>
      <c r="O12" s="91">
        <v>219.1119877408</v>
      </c>
      <c r="P12" s="91">
        <v>0</v>
      </c>
      <c r="Q12" s="91">
        <v>0</v>
      </c>
      <c r="R12" s="26" t="str">
        <f t="shared" ref="R12:R75" ca="1" si="1">IF(I12="","",IF(ISERROR(VLOOKUP(I12,INDIRECT(H12),1,FALSE)),"Error",""))</f>
        <v/>
      </c>
      <c r="S12" s="24"/>
      <c r="T12" s="49">
        <f>IF(V5="SI",1,"")</f>
        <v>1</v>
      </c>
      <c r="U12" s="50" t="s">
        <v>270</v>
      </c>
      <c r="V12" s="50" t="s">
        <v>301</v>
      </c>
      <c r="W12" s="26" t="str">
        <f t="shared" ref="W12:W75" ca="1" si="2">IF(V12="","",IF(ISERROR(VLOOKUP(V12,INDIRECT(U12),1,FALSE)),"Error",""))</f>
        <v/>
      </c>
    </row>
    <row r="13" spans="1:23" x14ac:dyDescent="0.2">
      <c r="A13" s="24"/>
      <c r="B13" s="49">
        <f>IF(AND(C12&lt;&gt;"",ISNUMBER(B12)),B12+1,"")</f>
        <v>2</v>
      </c>
      <c r="C13" s="50" t="s">
        <v>271</v>
      </c>
      <c r="D13" s="50" t="s">
        <v>1096</v>
      </c>
      <c r="E13" s="26" t="str">
        <f t="shared" ca="1" si="0"/>
        <v/>
      </c>
      <c r="F13" s="24"/>
      <c r="G13" s="49">
        <f>IF(AND(H12&lt;&gt;"",ISNUMBER(G12)),G12+1,"")</f>
        <v>2</v>
      </c>
      <c r="H13" s="108" t="s">
        <v>43</v>
      </c>
      <c r="I13" s="108" t="s">
        <v>362</v>
      </c>
      <c r="J13" s="90">
        <v>0</v>
      </c>
      <c r="K13" s="90">
        <v>0</v>
      </c>
      <c r="L13" s="90">
        <v>0</v>
      </c>
      <c r="M13" s="90">
        <v>0</v>
      </c>
      <c r="N13" s="90">
        <v>0.52619700000000003</v>
      </c>
      <c r="O13" s="91">
        <v>311.14642896480001</v>
      </c>
      <c r="P13" s="91">
        <v>0</v>
      </c>
      <c r="Q13" s="103">
        <v>0</v>
      </c>
      <c r="R13" s="26" t="str">
        <f t="shared" ca="1" si="1"/>
        <v/>
      </c>
      <c r="S13" s="24"/>
      <c r="T13" s="49">
        <f>IF(AND(U12&lt;&gt;"",ISNUMBER(T12)),T12+1,"")</f>
        <v>2</v>
      </c>
      <c r="U13" s="50"/>
      <c r="V13" s="50"/>
      <c r="W13" s="26" t="str">
        <f t="shared" ca="1" si="2"/>
        <v/>
      </c>
    </row>
    <row r="14" spans="1:23" x14ac:dyDescent="0.2">
      <c r="A14" s="24"/>
      <c r="B14" s="49">
        <f t="shared" ref="B14:B77" si="3">IF(AND(C13&lt;&gt;"",ISNUMBER(B13)),B13+1,"")</f>
        <v>3</v>
      </c>
      <c r="C14" s="50" t="s">
        <v>271</v>
      </c>
      <c r="D14" s="50" t="s">
        <v>1151</v>
      </c>
      <c r="E14" s="26" t="str">
        <f t="shared" ca="1" si="0"/>
        <v/>
      </c>
      <c r="F14" s="24"/>
      <c r="G14" s="49">
        <f t="shared" ref="G14:G55" si="4">IF(AND(H13&lt;&gt;"",ISNUMBER(G13)),G13+1,"")</f>
        <v>3</v>
      </c>
      <c r="H14" s="108" t="s">
        <v>43</v>
      </c>
      <c r="I14" s="108" t="s">
        <v>392</v>
      </c>
      <c r="J14" s="90">
        <v>0</v>
      </c>
      <c r="K14" s="90">
        <v>0</v>
      </c>
      <c r="L14" s="90">
        <v>0</v>
      </c>
      <c r="M14" s="90">
        <v>0</v>
      </c>
      <c r="N14" s="90">
        <v>0.22532199999999999</v>
      </c>
      <c r="O14" s="91">
        <v>107.46555323758001</v>
      </c>
      <c r="P14" s="91">
        <v>0</v>
      </c>
      <c r="Q14" s="103">
        <v>0</v>
      </c>
      <c r="R14" s="26" t="str">
        <f t="shared" ca="1" si="1"/>
        <v/>
      </c>
      <c r="S14" s="24"/>
      <c r="T14" s="49" t="str">
        <f t="shared" ref="T14:T77" si="5">IF(AND(U13&lt;&gt;"",ISNUMBER(T13)),T13+1,"")</f>
        <v/>
      </c>
      <c r="U14" s="50"/>
      <c r="V14" s="50"/>
      <c r="W14" s="26" t="str">
        <f t="shared" ca="1" si="2"/>
        <v/>
      </c>
    </row>
    <row r="15" spans="1:23" x14ac:dyDescent="0.2">
      <c r="A15" s="24"/>
      <c r="B15" s="49">
        <f t="shared" si="3"/>
        <v>4</v>
      </c>
      <c r="C15" s="50" t="s">
        <v>271</v>
      </c>
      <c r="D15" s="50" t="s">
        <v>1173</v>
      </c>
      <c r="E15" s="26" t="str">
        <f t="shared" ca="1" si="0"/>
        <v/>
      </c>
      <c r="F15" s="24"/>
      <c r="G15" s="49">
        <f t="shared" si="4"/>
        <v>4</v>
      </c>
      <c r="H15" s="108" t="s">
        <v>43</v>
      </c>
      <c r="I15" s="108" t="s">
        <v>425</v>
      </c>
      <c r="J15" s="90">
        <v>0</v>
      </c>
      <c r="K15" s="90">
        <v>0</v>
      </c>
      <c r="L15" s="90">
        <v>12.77157993867</v>
      </c>
      <c r="M15" s="90">
        <v>18.3</v>
      </c>
      <c r="N15" s="90">
        <v>12.77157993867</v>
      </c>
      <c r="O15" s="91">
        <v>382.90796314693</v>
      </c>
      <c r="P15" s="91">
        <v>0</v>
      </c>
      <c r="Q15" s="103">
        <v>0</v>
      </c>
      <c r="R15" s="26" t="str">
        <f t="shared" ca="1" si="1"/>
        <v/>
      </c>
      <c r="S15" s="24"/>
      <c r="T15" s="49" t="str">
        <f t="shared" si="5"/>
        <v/>
      </c>
      <c r="U15" s="50"/>
      <c r="V15" s="50"/>
      <c r="W15" s="26" t="str">
        <f t="shared" ca="1" si="2"/>
        <v/>
      </c>
    </row>
    <row r="16" spans="1:23" x14ac:dyDescent="0.2">
      <c r="A16" s="24"/>
      <c r="B16" s="49">
        <f t="shared" si="3"/>
        <v>5</v>
      </c>
      <c r="C16" s="50" t="s">
        <v>271</v>
      </c>
      <c r="D16" s="50" t="s">
        <v>1196</v>
      </c>
      <c r="E16" s="26" t="str">
        <f t="shared" ca="1" si="0"/>
        <v/>
      </c>
      <c r="F16" s="24"/>
      <c r="G16" s="49">
        <f t="shared" si="4"/>
        <v>5</v>
      </c>
      <c r="H16" s="108" t="s">
        <v>43</v>
      </c>
      <c r="I16" s="108" t="s">
        <v>1357</v>
      </c>
      <c r="J16" s="90">
        <v>0</v>
      </c>
      <c r="K16" s="90">
        <v>0</v>
      </c>
      <c r="L16" s="90">
        <v>0</v>
      </c>
      <c r="M16" s="90">
        <v>0</v>
      </c>
      <c r="N16" s="90">
        <v>0</v>
      </c>
      <c r="O16" s="91">
        <v>177.77028554103003</v>
      </c>
      <c r="P16" s="91">
        <v>0</v>
      </c>
      <c r="Q16" s="103">
        <v>0</v>
      </c>
      <c r="R16" s="26" t="str">
        <f t="shared" ca="1" si="1"/>
        <v>Error</v>
      </c>
      <c r="S16" s="24"/>
      <c r="T16" s="49" t="str">
        <f t="shared" si="5"/>
        <v/>
      </c>
      <c r="U16" s="50"/>
      <c r="V16" s="50"/>
      <c r="W16" s="26" t="str">
        <f t="shared" ca="1" si="2"/>
        <v/>
      </c>
    </row>
    <row r="17" spans="1:23" x14ac:dyDescent="0.2">
      <c r="A17" s="24"/>
      <c r="B17" s="49">
        <f t="shared" si="3"/>
        <v>6</v>
      </c>
      <c r="C17" s="50" t="s">
        <v>271</v>
      </c>
      <c r="D17" s="50" t="s">
        <v>1257</v>
      </c>
      <c r="E17" s="26" t="str">
        <f t="shared" ca="1" si="0"/>
        <v/>
      </c>
      <c r="F17" s="24"/>
      <c r="G17" s="49">
        <f t="shared" si="4"/>
        <v>6</v>
      </c>
      <c r="H17" s="108" t="s">
        <v>43</v>
      </c>
      <c r="I17" s="108" t="s">
        <v>537</v>
      </c>
      <c r="J17" s="90">
        <v>0</v>
      </c>
      <c r="K17" s="90">
        <v>0</v>
      </c>
      <c r="L17" s="90">
        <v>0</v>
      </c>
      <c r="M17" s="90">
        <v>0</v>
      </c>
      <c r="N17" s="90">
        <v>0</v>
      </c>
      <c r="O17" s="91">
        <v>282.29615341221995</v>
      </c>
      <c r="P17" s="91">
        <v>0</v>
      </c>
      <c r="Q17" s="103">
        <v>0</v>
      </c>
      <c r="R17" s="26" t="str">
        <f t="shared" ca="1" si="1"/>
        <v/>
      </c>
      <c r="S17" s="24"/>
      <c r="T17" s="49" t="str">
        <f t="shared" si="5"/>
        <v/>
      </c>
      <c r="U17" s="50"/>
      <c r="V17" s="50"/>
      <c r="W17" s="26" t="str">
        <f t="shared" ca="1" si="2"/>
        <v/>
      </c>
    </row>
    <row r="18" spans="1:23" x14ac:dyDescent="0.2">
      <c r="A18" s="24"/>
      <c r="B18" s="49">
        <f t="shared" si="3"/>
        <v>7</v>
      </c>
      <c r="C18" s="50" t="s">
        <v>271</v>
      </c>
      <c r="D18" s="50" t="s">
        <v>1351</v>
      </c>
      <c r="E18" s="26" t="str">
        <f t="shared" ca="1" si="0"/>
        <v/>
      </c>
      <c r="F18" s="24"/>
      <c r="G18" s="49">
        <f t="shared" si="4"/>
        <v>7</v>
      </c>
      <c r="H18" s="108" t="s">
        <v>271</v>
      </c>
      <c r="I18" s="108" t="s">
        <v>304</v>
      </c>
      <c r="J18" s="90">
        <v>0</v>
      </c>
      <c r="K18" s="90">
        <v>0</v>
      </c>
      <c r="L18" s="90">
        <v>1.2316362381999999</v>
      </c>
      <c r="M18" s="90">
        <v>11.7</v>
      </c>
      <c r="N18" s="90">
        <v>1.2295192376799999</v>
      </c>
      <c r="O18" s="91">
        <v>111.30554439000001</v>
      </c>
      <c r="P18" s="91">
        <v>0</v>
      </c>
      <c r="Q18" s="103">
        <v>0</v>
      </c>
      <c r="R18" s="26" t="str">
        <f t="shared" ca="1" si="1"/>
        <v/>
      </c>
      <c r="S18" s="24"/>
      <c r="T18" s="49" t="str">
        <f t="shared" si="5"/>
        <v/>
      </c>
      <c r="U18" s="50"/>
      <c r="V18" s="50"/>
      <c r="W18" s="26" t="str">
        <f t="shared" ca="1" si="2"/>
        <v/>
      </c>
    </row>
    <row r="19" spans="1:23" x14ac:dyDescent="0.2">
      <c r="A19" s="24"/>
      <c r="B19" s="49">
        <f t="shared" si="3"/>
        <v>8</v>
      </c>
      <c r="C19" s="50" t="s">
        <v>272</v>
      </c>
      <c r="D19" s="50" t="s">
        <v>272</v>
      </c>
      <c r="E19" s="26" t="str">
        <f t="shared" ca="1" si="0"/>
        <v/>
      </c>
      <c r="F19" s="24"/>
      <c r="G19" s="49">
        <f t="shared" si="4"/>
        <v>8</v>
      </c>
      <c r="H19" s="108" t="s">
        <v>271</v>
      </c>
      <c r="I19" s="108" t="s">
        <v>1358</v>
      </c>
      <c r="J19" s="90">
        <v>0</v>
      </c>
      <c r="K19" s="90">
        <v>0</v>
      </c>
      <c r="L19" s="90">
        <v>0</v>
      </c>
      <c r="M19" s="90">
        <v>0</v>
      </c>
      <c r="N19" s="90">
        <v>0</v>
      </c>
      <c r="O19" s="91">
        <v>47.00024922250001</v>
      </c>
      <c r="P19" s="91">
        <v>0</v>
      </c>
      <c r="Q19" s="103">
        <v>0</v>
      </c>
      <c r="R19" s="26" t="str">
        <f t="shared" ca="1" si="1"/>
        <v>Error</v>
      </c>
      <c r="S19" s="24"/>
      <c r="T19" s="49" t="str">
        <f t="shared" si="5"/>
        <v/>
      </c>
      <c r="U19" s="50"/>
      <c r="V19" s="50"/>
      <c r="W19" s="26" t="str">
        <f t="shared" ca="1" si="2"/>
        <v/>
      </c>
    </row>
    <row r="20" spans="1:23" x14ac:dyDescent="0.2">
      <c r="A20" s="24"/>
      <c r="B20" s="49">
        <f t="shared" si="3"/>
        <v>9</v>
      </c>
      <c r="C20" s="50" t="s">
        <v>272</v>
      </c>
      <c r="D20" s="50" t="s">
        <v>336</v>
      </c>
      <c r="E20" s="26" t="str">
        <f t="shared" ca="1" si="0"/>
        <v/>
      </c>
      <c r="F20" s="24"/>
      <c r="G20" s="49">
        <f t="shared" si="4"/>
        <v>9</v>
      </c>
      <c r="H20" s="108" t="s">
        <v>271</v>
      </c>
      <c r="I20" s="108" t="s">
        <v>1359</v>
      </c>
      <c r="J20" s="90">
        <v>0</v>
      </c>
      <c r="K20" s="90">
        <v>0</v>
      </c>
      <c r="L20" s="90">
        <v>0.40007354187999999</v>
      </c>
      <c r="M20" s="90">
        <v>14.3</v>
      </c>
      <c r="N20" s="90">
        <v>0.39624260576999992</v>
      </c>
      <c r="O20" s="91">
        <v>12.223255031819999</v>
      </c>
      <c r="P20" s="91">
        <v>0</v>
      </c>
      <c r="Q20" s="103">
        <v>0</v>
      </c>
      <c r="R20" s="26" t="str">
        <f t="shared" ca="1" si="1"/>
        <v>Error</v>
      </c>
      <c r="S20" s="24"/>
      <c r="T20" s="49" t="str">
        <f t="shared" si="5"/>
        <v/>
      </c>
      <c r="U20" s="50"/>
      <c r="V20" s="50"/>
      <c r="W20" s="26" t="str">
        <f t="shared" ca="1" si="2"/>
        <v/>
      </c>
    </row>
    <row r="21" spans="1:23" x14ac:dyDescent="0.2">
      <c r="A21" s="24"/>
      <c r="B21" s="49">
        <f t="shared" si="3"/>
        <v>10</v>
      </c>
      <c r="C21" s="50" t="s">
        <v>272</v>
      </c>
      <c r="D21" s="50" t="s">
        <v>456</v>
      </c>
      <c r="E21" s="26" t="str">
        <f t="shared" ca="1" si="0"/>
        <v/>
      </c>
      <c r="F21" s="24"/>
      <c r="G21" s="49">
        <f t="shared" si="4"/>
        <v>10</v>
      </c>
      <c r="H21" s="108" t="s">
        <v>271</v>
      </c>
      <c r="I21" s="108" t="s">
        <v>1360</v>
      </c>
      <c r="J21" s="90">
        <v>0</v>
      </c>
      <c r="K21" s="90">
        <v>0</v>
      </c>
      <c r="L21" s="90">
        <v>1.6119350222999997</v>
      </c>
      <c r="M21" s="90">
        <v>25.7</v>
      </c>
      <c r="N21" s="90">
        <v>1.6076682067799999</v>
      </c>
      <c r="O21" s="91">
        <v>45.492535548869995</v>
      </c>
      <c r="P21" s="91">
        <v>0</v>
      </c>
      <c r="Q21" s="103">
        <v>0</v>
      </c>
      <c r="R21" s="26" t="str">
        <f t="shared" ca="1" si="1"/>
        <v>Error</v>
      </c>
      <c r="S21" s="24"/>
      <c r="T21" s="49" t="str">
        <f t="shared" si="5"/>
        <v/>
      </c>
      <c r="U21" s="50"/>
      <c r="V21" s="50"/>
      <c r="W21" s="26" t="str">
        <f t="shared" ca="1" si="2"/>
        <v/>
      </c>
    </row>
    <row r="22" spans="1:23" x14ac:dyDescent="0.2">
      <c r="A22" s="24"/>
      <c r="B22" s="49">
        <f t="shared" si="3"/>
        <v>11</v>
      </c>
      <c r="C22" s="50" t="s">
        <v>272</v>
      </c>
      <c r="D22" s="50" t="s">
        <v>485</v>
      </c>
      <c r="E22" s="26" t="str">
        <f t="shared" ca="1" si="0"/>
        <v/>
      </c>
      <c r="F22" s="24"/>
      <c r="G22" s="49">
        <f t="shared" si="4"/>
        <v>11</v>
      </c>
      <c r="H22" s="108" t="s">
        <v>271</v>
      </c>
      <c r="I22" s="108" t="s">
        <v>426</v>
      </c>
      <c r="J22" s="90">
        <v>0</v>
      </c>
      <c r="K22" s="90">
        <v>0</v>
      </c>
      <c r="L22" s="90">
        <v>1.6556971250399999</v>
      </c>
      <c r="M22" s="90">
        <v>26.315728147400005</v>
      </c>
      <c r="N22" s="90">
        <v>1.6600355009699999</v>
      </c>
      <c r="O22" s="91">
        <v>106.07449342512001</v>
      </c>
      <c r="P22" s="91">
        <v>0</v>
      </c>
      <c r="Q22" s="103">
        <v>0</v>
      </c>
      <c r="R22" s="26" t="str">
        <f t="shared" ca="1" si="1"/>
        <v/>
      </c>
      <c r="S22" s="24"/>
      <c r="T22" s="49" t="str">
        <f t="shared" si="5"/>
        <v/>
      </c>
      <c r="U22" s="50"/>
      <c r="V22" s="50"/>
      <c r="W22" s="26" t="str">
        <f t="shared" ca="1" si="2"/>
        <v/>
      </c>
    </row>
    <row r="23" spans="1:23" x14ac:dyDescent="0.2">
      <c r="A23" s="24"/>
      <c r="B23" s="49">
        <f t="shared" si="3"/>
        <v>12</v>
      </c>
      <c r="C23" s="50" t="s">
        <v>272</v>
      </c>
      <c r="D23" s="50" t="s">
        <v>427</v>
      </c>
      <c r="E23" s="26" t="str">
        <f t="shared" ca="1" si="0"/>
        <v/>
      </c>
      <c r="F23" s="24"/>
      <c r="G23" s="49">
        <f t="shared" si="4"/>
        <v>12</v>
      </c>
      <c r="H23" s="108" t="s">
        <v>271</v>
      </c>
      <c r="I23" s="108" t="s">
        <v>455</v>
      </c>
      <c r="J23" s="90">
        <v>0</v>
      </c>
      <c r="K23" s="90">
        <v>0</v>
      </c>
      <c r="L23" s="90">
        <v>1.84416827563</v>
      </c>
      <c r="M23" s="90">
        <v>32.4</v>
      </c>
      <c r="N23" s="90">
        <v>1.8722663831499999</v>
      </c>
      <c r="O23" s="91">
        <v>42.417287488780005</v>
      </c>
      <c r="P23" s="91">
        <v>1.19989790402</v>
      </c>
      <c r="Q23" s="103">
        <v>0.25167311505000001</v>
      </c>
      <c r="R23" s="26" t="str">
        <f t="shared" ca="1" si="1"/>
        <v/>
      </c>
      <c r="S23" s="24"/>
      <c r="T23" s="49" t="str">
        <f t="shared" si="5"/>
        <v/>
      </c>
      <c r="U23" s="50"/>
      <c r="V23" s="50"/>
      <c r="W23" s="26" t="str">
        <f t="shared" ca="1" si="2"/>
        <v/>
      </c>
    </row>
    <row r="24" spans="1:23" x14ac:dyDescent="0.2">
      <c r="A24" s="24"/>
      <c r="B24" s="49">
        <f t="shared" si="3"/>
        <v>13</v>
      </c>
      <c r="C24" s="50" t="s">
        <v>273</v>
      </c>
      <c r="D24" s="50" t="s">
        <v>305</v>
      </c>
      <c r="E24" s="26" t="str">
        <f t="shared" ca="1" si="0"/>
        <v/>
      </c>
      <c r="F24" s="24"/>
      <c r="G24" s="49">
        <f t="shared" si="4"/>
        <v>13</v>
      </c>
      <c r="H24" s="108" t="s">
        <v>271</v>
      </c>
      <c r="I24" s="108" t="s">
        <v>1361</v>
      </c>
      <c r="J24" s="90">
        <v>0</v>
      </c>
      <c r="K24" s="90">
        <v>0</v>
      </c>
      <c r="L24" s="90">
        <v>0.73277706275999999</v>
      </c>
      <c r="M24" s="90">
        <v>18.5</v>
      </c>
      <c r="N24" s="90">
        <v>0.68378028858000006</v>
      </c>
      <c r="O24" s="91">
        <v>20.171667985789998</v>
      </c>
      <c r="P24" s="91">
        <v>0</v>
      </c>
      <c r="Q24" s="103">
        <v>0</v>
      </c>
      <c r="R24" s="26" t="str">
        <f t="shared" ca="1" si="1"/>
        <v>Error</v>
      </c>
      <c r="S24" s="24"/>
      <c r="T24" s="49" t="str">
        <f t="shared" si="5"/>
        <v/>
      </c>
      <c r="U24" s="50"/>
      <c r="V24" s="50"/>
      <c r="W24" s="26" t="str">
        <f t="shared" ca="1" si="2"/>
        <v/>
      </c>
    </row>
    <row r="25" spans="1:23" x14ac:dyDescent="0.2">
      <c r="A25" s="24"/>
      <c r="B25" s="49">
        <f t="shared" si="3"/>
        <v>14</v>
      </c>
      <c r="C25" s="50" t="s">
        <v>273</v>
      </c>
      <c r="D25" s="50" t="s">
        <v>337</v>
      </c>
      <c r="E25" s="26" t="str">
        <f t="shared" ca="1" si="0"/>
        <v/>
      </c>
      <c r="F25" s="24"/>
      <c r="G25" s="49">
        <f t="shared" si="4"/>
        <v>14</v>
      </c>
      <c r="H25" s="108" t="s">
        <v>271</v>
      </c>
      <c r="I25" s="108" t="s">
        <v>512</v>
      </c>
      <c r="J25" s="90">
        <v>0</v>
      </c>
      <c r="K25" s="90">
        <v>0</v>
      </c>
      <c r="L25" s="90">
        <v>0</v>
      </c>
      <c r="M25" s="90">
        <v>34.9</v>
      </c>
      <c r="N25" s="90">
        <v>9.56085632E-3</v>
      </c>
      <c r="O25" s="91">
        <v>68.822272543639997</v>
      </c>
      <c r="P25" s="91">
        <v>0</v>
      </c>
      <c r="Q25" s="103">
        <v>0</v>
      </c>
      <c r="R25" s="26" t="str">
        <f t="shared" ca="1" si="1"/>
        <v/>
      </c>
      <c r="S25" s="24"/>
      <c r="T25" s="49" t="str">
        <f t="shared" si="5"/>
        <v/>
      </c>
      <c r="U25" s="50"/>
      <c r="V25" s="50"/>
      <c r="W25" s="26" t="str">
        <f t="shared" ca="1" si="2"/>
        <v/>
      </c>
    </row>
    <row r="26" spans="1:23" x14ac:dyDescent="0.2">
      <c r="A26" s="24"/>
      <c r="B26" s="49">
        <f t="shared" si="3"/>
        <v>15</v>
      </c>
      <c r="C26" s="50" t="s">
        <v>273</v>
      </c>
      <c r="D26" s="50" t="s">
        <v>428</v>
      </c>
      <c r="E26" s="26" t="str">
        <f t="shared" ca="1" si="0"/>
        <v/>
      </c>
      <c r="F26" s="24"/>
      <c r="G26" s="49">
        <f t="shared" si="4"/>
        <v>15</v>
      </c>
      <c r="H26" s="108" t="s">
        <v>271</v>
      </c>
      <c r="I26" s="108" t="s">
        <v>1362</v>
      </c>
      <c r="J26" s="90">
        <v>0</v>
      </c>
      <c r="K26" s="90">
        <v>0</v>
      </c>
      <c r="L26" s="90">
        <v>1.2854025737999999</v>
      </c>
      <c r="M26" s="90">
        <v>28.64683598981</v>
      </c>
      <c r="N26" s="90">
        <v>1.2203997354</v>
      </c>
      <c r="O26" s="91">
        <v>127.19534028201002</v>
      </c>
      <c r="P26" s="91">
        <v>0</v>
      </c>
      <c r="Q26" s="103">
        <v>0</v>
      </c>
      <c r="R26" s="26" t="str">
        <f t="shared" ca="1" si="1"/>
        <v>Error</v>
      </c>
      <c r="S26" s="24"/>
      <c r="T26" s="49" t="str">
        <f t="shared" si="5"/>
        <v/>
      </c>
      <c r="U26" s="50"/>
      <c r="V26" s="50"/>
      <c r="W26" s="26" t="str">
        <f t="shared" ca="1" si="2"/>
        <v/>
      </c>
    </row>
    <row r="27" spans="1:23" x14ac:dyDescent="0.2">
      <c r="A27" s="24"/>
      <c r="B27" s="49">
        <f t="shared" si="3"/>
        <v>16</v>
      </c>
      <c r="C27" s="50" t="s">
        <v>273</v>
      </c>
      <c r="D27" s="50" t="s">
        <v>486</v>
      </c>
      <c r="E27" s="26" t="str">
        <f t="shared" ca="1" si="0"/>
        <v/>
      </c>
      <c r="F27" s="24"/>
      <c r="G27" s="49">
        <f t="shared" si="4"/>
        <v>16</v>
      </c>
      <c r="H27" s="108" t="s">
        <v>271</v>
      </c>
      <c r="I27" s="108" t="s">
        <v>1363</v>
      </c>
      <c r="J27" s="90">
        <v>0</v>
      </c>
      <c r="K27" s="90">
        <v>0</v>
      </c>
      <c r="L27" s="90">
        <v>0</v>
      </c>
      <c r="M27" s="90">
        <v>7.7</v>
      </c>
      <c r="N27" s="90">
        <v>0</v>
      </c>
      <c r="O27" s="91">
        <v>20.860626003199997</v>
      </c>
      <c r="P27" s="91">
        <v>0</v>
      </c>
      <c r="Q27" s="103">
        <v>0</v>
      </c>
      <c r="R27" s="26" t="str">
        <f t="shared" ca="1" si="1"/>
        <v>Error</v>
      </c>
      <c r="S27" s="24"/>
      <c r="T27" s="49" t="str">
        <f t="shared" si="5"/>
        <v/>
      </c>
      <c r="U27" s="50"/>
      <c r="V27" s="50"/>
      <c r="W27" s="26" t="str">
        <f t="shared" ca="1" si="2"/>
        <v/>
      </c>
    </row>
    <row r="28" spans="1:23" x14ac:dyDescent="0.2">
      <c r="A28" s="24"/>
      <c r="B28" s="49">
        <f t="shared" si="3"/>
        <v>17</v>
      </c>
      <c r="C28" s="50" t="s">
        <v>273</v>
      </c>
      <c r="D28" s="50" t="s">
        <v>513</v>
      </c>
      <c r="E28" s="26" t="str">
        <f t="shared" ca="1" si="0"/>
        <v/>
      </c>
      <c r="F28" s="24"/>
      <c r="G28" s="49">
        <f t="shared" si="4"/>
        <v>17</v>
      </c>
      <c r="H28" s="108" t="s">
        <v>271</v>
      </c>
      <c r="I28" s="108" t="s">
        <v>1364</v>
      </c>
      <c r="J28" s="90">
        <v>0</v>
      </c>
      <c r="K28" s="90">
        <v>0</v>
      </c>
      <c r="L28" s="90">
        <v>6.6888392900699998</v>
      </c>
      <c r="M28" s="90">
        <v>95.195297603099988</v>
      </c>
      <c r="N28" s="90">
        <v>6.7254079888800007</v>
      </c>
      <c r="O28" s="91">
        <v>108.71870412684999</v>
      </c>
      <c r="P28" s="91">
        <v>3.3066723970000003</v>
      </c>
      <c r="Q28" s="103">
        <v>2.8356897102999996</v>
      </c>
      <c r="R28" s="26" t="str">
        <f t="shared" ca="1" si="1"/>
        <v>Error</v>
      </c>
      <c r="S28" s="24"/>
      <c r="T28" s="49" t="str">
        <f t="shared" si="5"/>
        <v/>
      </c>
      <c r="U28" s="50"/>
      <c r="V28" s="50"/>
      <c r="W28" s="26" t="str">
        <f t="shared" ca="1" si="2"/>
        <v/>
      </c>
    </row>
    <row r="29" spans="1:23" x14ac:dyDescent="0.2">
      <c r="A29" s="24"/>
      <c r="B29" s="49">
        <f t="shared" si="3"/>
        <v>18</v>
      </c>
      <c r="C29" s="50" t="s">
        <v>273</v>
      </c>
      <c r="D29" s="50" t="s">
        <v>496</v>
      </c>
      <c r="E29" s="26" t="str">
        <f t="shared" ca="1" si="0"/>
        <v/>
      </c>
      <c r="F29" s="24"/>
      <c r="G29" s="49">
        <f t="shared" si="4"/>
        <v>18</v>
      </c>
      <c r="H29" s="108" t="s">
        <v>271</v>
      </c>
      <c r="I29" s="108" t="s">
        <v>611</v>
      </c>
      <c r="J29" s="90">
        <v>0</v>
      </c>
      <c r="K29" s="90">
        <v>0</v>
      </c>
      <c r="L29" s="90">
        <v>1.5409999999999999</v>
      </c>
      <c r="M29" s="90">
        <v>13.085955794879998</v>
      </c>
      <c r="N29" s="90">
        <v>1.5409999999999999</v>
      </c>
      <c r="O29" s="91">
        <v>286.63938899816998</v>
      </c>
      <c r="P29" s="91">
        <v>0</v>
      </c>
      <c r="Q29" s="103">
        <v>0</v>
      </c>
      <c r="R29" s="26" t="str">
        <f t="shared" ca="1" si="1"/>
        <v/>
      </c>
      <c r="S29" s="24"/>
      <c r="T29" s="49" t="str">
        <f t="shared" si="5"/>
        <v/>
      </c>
      <c r="U29" s="50"/>
      <c r="V29" s="50"/>
      <c r="W29" s="26" t="str">
        <f t="shared" ca="1" si="2"/>
        <v/>
      </c>
    </row>
    <row r="30" spans="1:23" x14ac:dyDescent="0.2">
      <c r="A30" s="24"/>
      <c r="B30" s="49">
        <f t="shared" si="3"/>
        <v>19</v>
      </c>
      <c r="C30" s="50" t="s">
        <v>273</v>
      </c>
      <c r="D30" s="50" t="s">
        <v>700</v>
      </c>
      <c r="E30" s="26" t="str">
        <f t="shared" ca="1" si="0"/>
        <v/>
      </c>
      <c r="F30" s="24"/>
      <c r="G30" s="49">
        <f t="shared" si="4"/>
        <v>19</v>
      </c>
      <c r="H30" s="108" t="s">
        <v>271</v>
      </c>
      <c r="I30" s="108" t="s">
        <v>343</v>
      </c>
      <c r="J30" s="90">
        <v>0</v>
      </c>
      <c r="K30" s="90">
        <v>0</v>
      </c>
      <c r="L30" s="90">
        <v>0</v>
      </c>
      <c r="M30" s="90">
        <v>7.5857395869999997E-2</v>
      </c>
      <c r="N30" s="90">
        <v>0</v>
      </c>
      <c r="O30" s="91">
        <v>0</v>
      </c>
      <c r="P30" s="91">
        <v>0</v>
      </c>
      <c r="Q30" s="103">
        <v>0</v>
      </c>
      <c r="R30" s="26" t="str">
        <f t="shared" ca="1" si="1"/>
        <v/>
      </c>
      <c r="S30" s="24"/>
      <c r="T30" s="49" t="str">
        <f t="shared" si="5"/>
        <v/>
      </c>
      <c r="U30" s="50"/>
      <c r="V30" s="50"/>
      <c r="W30" s="26" t="str">
        <f t="shared" ca="1" si="2"/>
        <v/>
      </c>
    </row>
    <row r="31" spans="1:23" x14ac:dyDescent="0.2">
      <c r="A31" s="24"/>
      <c r="B31" s="49">
        <f t="shared" si="3"/>
        <v>20</v>
      </c>
      <c r="C31" s="50" t="s">
        <v>273</v>
      </c>
      <c r="D31" s="50" t="s">
        <v>615</v>
      </c>
      <c r="E31" s="26" t="str">
        <f t="shared" ca="1" si="0"/>
        <v/>
      </c>
      <c r="F31" s="24"/>
      <c r="G31" s="49">
        <f t="shared" si="4"/>
        <v>20</v>
      </c>
      <c r="H31" s="108" t="s">
        <v>271</v>
      </c>
      <c r="I31" s="108" t="s">
        <v>325</v>
      </c>
      <c r="J31" s="90">
        <v>0</v>
      </c>
      <c r="K31" s="90">
        <v>0</v>
      </c>
      <c r="L31" s="90">
        <v>0</v>
      </c>
      <c r="M31" s="90">
        <v>5.4</v>
      </c>
      <c r="N31" s="90">
        <v>0.10326181978000001</v>
      </c>
      <c r="O31" s="91">
        <v>15.30304482705</v>
      </c>
      <c r="P31" s="91">
        <v>0</v>
      </c>
      <c r="Q31" s="103">
        <v>0</v>
      </c>
      <c r="R31" s="26" t="str">
        <f t="shared" ca="1" si="1"/>
        <v/>
      </c>
      <c r="S31" s="24"/>
      <c r="T31" s="49" t="str">
        <f t="shared" si="5"/>
        <v/>
      </c>
      <c r="U31" s="50"/>
      <c r="V31" s="50"/>
      <c r="W31" s="26" t="str">
        <f t="shared" ca="1" si="2"/>
        <v/>
      </c>
    </row>
    <row r="32" spans="1:23" x14ac:dyDescent="0.2">
      <c r="A32" s="24"/>
      <c r="B32" s="49">
        <f t="shared" si="3"/>
        <v>21</v>
      </c>
      <c r="C32" s="50" t="s">
        <v>273</v>
      </c>
      <c r="D32" s="50" t="s">
        <v>760</v>
      </c>
      <c r="E32" s="26" t="str">
        <f t="shared" ca="1" si="0"/>
        <v/>
      </c>
      <c r="F32" s="24"/>
      <c r="G32" s="49">
        <f t="shared" si="4"/>
        <v>21</v>
      </c>
      <c r="H32" s="108" t="s">
        <v>271</v>
      </c>
      <c r="I32" s="108" t="s">
        <v>417</v>
      </c>
      <c r="J32" s="90">
        <v>0</v>
      </c>
      <c r="K32" s="90">
        <v>0</v>
      </c>
      <c r="L32" s="90">
        <v>2.7736144254399999</v>
      </c>
      <c r="M32" s="90">
        <v>66</v>
      </c>
      <c r="N32" s="90">
        <v>2.7800512127200001</v>
      </c>
      <c r="O32" s="91">
        <v>108.91622235084</v>
      </c>
      <c r="P32" s="91">
        <v>1.6667377971999999</v>
      </c>
      <c r="Q32" s="103">
        <v>0.91730600325000011</v>
      </c>
      <c r="R32" s="26" t="str">
        <f t="shared" ca="1" si="1"/>
        <v/>
      </c>
      <c r="S32" s="24"/>
      <c r="T32" s="49" t="str">
        <f t="shared" si="5"/>
        <v/>
      </c>
      <c r="U32" s="50"/>
      <c r="V32" s="50"/>
      <c r="W32" s="26" t="str">
        <f t="shared" ca="1" si="2"/>
        <v/>
      </c>
    </row>
    <row r="33" spans="1:23" x14ac:dyDescent="0.2">
      <c r="A33" s="24"/>
      <c r="B33" s="49">
        <f t="shared" si="3"/>
        <v>22</v>
      </c>
      <c r="C33" s="50" t="s">
        <v>273</v>
      </c>
      <c r="D33" s="50" t="s">
        <v>779</v>
      </c>
      <c r="E33" s="26" t="str">
        <f t="shared" ca="1" si="0"/>
        <v/>
      </c>
      <c r="F33" s="24"/>
      <c r="G33" s="49">
        <f t="shared" si="4"/>
        <v>22</v>
      </c>
      <c r="H33" s="108" t="s">
        <v>271</v>
      </c>
      <c r="I33" s="108" t="s">
        <v>699</v>
      </c>
      <c r="J33" s="90">
        <v>0</v>
      </c>
      <c r="K33" s="90">
        <v>0</v>
      </c>
      <c r="L33" s="90">
        <v>22.499920051069999</v>
      </c>
      <c r="M33" s="90">
        <v>36.299999999999997</v>
      </c>
      <c r="N33" s="90">
        <v>22.457359004690002</v>
      </c>
      <c r="O33" s="91">
        <v>45.716672181139998</v>
      </c>
      <c r="P33" s="91">
        <v>14.638254080759999</v>
      </c>
      <c r="Q33" s="103">
        <v>1.30197664086</v>
      </c>
      <c r="R33" s="26" t="str">
        <f t="shared" ca="1" si="1"/>
        <v/>
      </c>
      <c r="S33" s="24"/>
      <c r="T33" s="49" t="str">
        <f t="shared" si="5"/>
        <v/>
      </c>
      <c r="U33" s="50"/>
      <c r="V33" s="50"/>
      <c r="W33" s="26" t="str">
        <f t="shared" ca="1" si="2"/>
        <v/>
      </c>
    </row>
    <row r="34" spans="1:23" x14ac:dyDescent="0.2">
      <c r="A34" s="24"/>
      <c r="B34" s="49">
        <f t="shared" si="3"/>
        <v>23</v>
      </c>
      <c r="C34" s="50" t="s">
        <v>424</v>
      </c>
      <c r="D34" s="50" t="s">
        <v>301</v>
      </c>
      <c r="E34" s="26" t="str">
        <f t="shared" ca="1" si="0"/>
        <v/>
      </c>
      <c r="F34" s="24"/>
      <c r="G34" s="49">
        <f t="shared" si="4"/>
        <v>23</v>
      </c>
      <c r="H34" s="108" t="s">
        <v>271</v>
      </c>
      <c r="I34" s="108" t="s">
        <v>720</v>
      </c>
      <c r="J34" s="90">
        <v>0</v>
      </c>
      <c r="K34" s="90">
        <v>0</v>
      </c>
      <c r="L34" s="90">
        <v>0.50572799999999996</v>
      </c>
      <c r="M34" s="90">
        <v>21.4</v>
      </c>
      <c r="N34" s="90">
        <v>0.50572799999999996</v>
      </c>
      <c r="O34" s="91">
        <v>30.833835403440002</v>
      </c>
      <c r="P34" s="91">
        <v>0</v>
      </c>
      <c r="Q34" s="103">
        <v>0</v>
      </c>
      <c r="R34" s="26" t="str">
        <f t="shared" ca="1" si="1"/>
        <v/>
      </c>
      <c r="S34" s="24"/>
      <c r="T34" s="49" t="str">
        <f t="shared" si="5"/>
        <v/>
      </c>
      <c r="U34" s="50"/>
      <c r="V34" s="50"/>
      <c r="W34" s="26" t="str">
        <f t="shared" ca="1" si="2"/>
        <v/>
      </c>
    </row>
    <row r="35" spans="1:23" x14ac:dyDescent="0.2">
      <c r="A35" s="24"/>
      <c r="B35" s="49">
        <f t="shared" si="3"/>
        <v>24</v>
      </c>
      <c r="C35" s="50" t="s">
        <v>44</v>
      </c>
      <c r="D35" s="50" t="s">
        <v>396</v>
      </c>
      <c r="E35" s="26" t="str">
        <f t="shared" ca="1" si="0"/>
        <v/>
      </c>
      <c r="F35" s="24"/>
      <c r="G35" s="49">
        <f t="shared" si="4"/>
        <v>24</v>
      </c>
      <c r="H35" s="108" t="s">
        <v>271</v>
      </c>
      <c r="I35" s="108" t="s">
        <v>740</v>
      </c>
      <c r="J35" s="90">
        <v>0</v>
      </c>
      <c r="K35" s="90">
        <v>0</v>
      </c>
      <c r="L35" s="90">
        <v>0</v>
      </c>
      <c r="M35" s="90">
        <v>7.9754504322000006</v>
      </c>
      <c r="N35" s="90">
        <v>0.37470900000000001</v>
      </c>
      <c r="O35" s="91">
        <v>31.671481550259998</v>
      </c>
      <c r="P35" s="91">
        <v>0</v>
      </c>
      <c r="Q35" s="103">
        <v>0</v>
      </c>
      <c r="R35" s="26" t="str">
        <f t="shared" ca="1" si="1"/>
        <v/>
      </c>
      <c r="S35" s="24"/>
      <c r="T35" s="49" t="str">
        <f t="shared" si="5"/>
        <v/>
      </c>
      <c r="U35" s="50"/>
      <c r="V35" s="50"/>
      <c r="W35" s="26" t="str">
        <f t="shared" ca="1" si="2"/>
        <v/>
      </c>
    </row>
    <row r="36" spans="1:23" x14ac:dyDescent="0.2">
      <c r="A36" s="24"/>
      <c r="B36" s="49">
        <f t="shared" si="3"/>
        <v>25</v>
      </c>
      <c r="C36" s="50" t="s">
        <v>44</v>
      </c>
      <c r="D36" s="50" t="s">
        <v>540</v>
      </c>
      <c r="E36" s="26" t="str">
        <f t="shared" ca="1" si="0"/>
        <v/>
      </c>
      <c r="F36" s="24"/>
      <c r="G36" s="49">
        <f t="shared" si="4"/>
        <v>25</v>
      </c>
      <c r="H36" s="108" t="s">
        <v>271</v>
      </c>
      <c r="I36" s="108" t="s">
        <v>506</v>
      </c>
      <c r="J36" s="90">
        <v>0</v>
      </c>
      <c r="K36" s="90">
        <v>0</v>
      </c>
      <c r="L36" s="90">
        <v>0.57132086144000005</v>
      </c>
      <c r="M36" s="90">
        <v>31.8</v>
      </c>
      <c r="N36" s="90">
        <v>0.56754927348000006</v>
      </c>
      <c r="O36" s="91">
        <v>42.439849159880005</v>
      </c>
      <c r="P36" s="91">
        <v>0</v>
      </c>
      <c r="Q36" s="103">
        <v>0</v>
      </c>
      <c r="R36" s="26" t="str">
        <f t="shared" ca="1" si="1"/>
        <v/>
      </c>
      <c r="S36" s="24"/>
      <c r="T36" s="49" t="str">
        <f t="shared" si="5"/>
        <v/>
      </c>
      <c r="U36" s="50"/>
      <c r="V36" s="50"/>
      <c r="W36" s="26" t="str">
        <f t="shared" ca="1" si="2"/>
        <v/>
      </c>
    </row>
    <row r="37" spans="1:23" x14ac:dyDescent="0.2">
      <c r="A37" s="24"/>
      <c r="B37" s="49">
        <f t="shared" si="3"/>
        <v>26</v>
      </c>
      <c r="C37" s="50" t="s">
        <v>44</v>
      </c>
      <c r="D37" s="50" t="s">
        <v>634</v>
      </c>
      <c r="E37" s="26" t="str">
        <f t="shared" ca="1" si="0"/>
        <v/>
      </c>
      <c r="F37" s="24"/>
      <c r="G37" s="49">
        <f t="shared" si="4"/>
        <v>26</v>
      </c>
      <c r="H37" s="108" t="s">
        <v>271</v>
      </c>
      <c r="I37" s="108" t="s">
        <v>541</v>
      </c>
      <c r="J37" s="90">
        <v>0</v>
      </c>
      <c r="K37" s="90">
        <v>0</v>
      </c>
      <c r="L37" s="90">
        <v>0.45244152512000002</v>
      </c>
      <c r="M37" s="90">
        <v>15.6</v>
      </c>
      <c r="N37" s="90">
        <v>0.45042098416999998</v>
      </c>
      <c r="O37" s="91">
        <v>78.270617621840003</v>
      </c>
      <c r="P37" s="91">
        <v>0</v>
      </c>
      <c r="Q37" s="103">
        <v>0</v>
      </c>
      <c r="R37" s="26" t="str">
        <f t="shared" ca="1" si="1"/>
        <v/>
      </c>
      <c r="S37" s="24"/>
      <c r="T37" s="49" t="str">
        <f t="shared" si="5"/>
        <v/>
      </c>
      <c r="U37" s="50"/>
      <c r="V37" s="50"/>
      <c r="W37" s="26" t="str">
        <f t="shared" ca="1" si="2"/>
        <v/>
      </c>
    </row>
    <row r="38" spans="1:23" x14ac:dyDescent="0.2">
      <c r="A38" s="24"/>
      <c r="B38" s="49">
        <f t="shared" si="3"/>
        <v>27</v>
      </c>
      <c r="C38" s="50" t="s">
        <v>44</v>
      </c>
      <c r="D38" s="50" t="s">
        <v>721</v>
      </c>
      <c r="E38" s="26" t="str">
        <f t="shared" ca="1" si="0"/>
        <v/>
      </c>
      <c r="F38" s="24"/>
      <c r="G38" s="49">
        <f t="shared" si="4"/>
        <v>27</v>
      </c>
      <c r="H38" s="108" t="s">
        <v>271</v>
      </c>
      <c r="I38" s="108" t="s">
        <v>1365</v>
      </c>
      <c r="J38" s="90">
        <v>0</v>
      </c>
      <c r="K38" s="90">
        <v>0</v>
      </c>
      <c r="L38" s="90">
        <v>0</v>
      </c>
      <c r="M38" s="90">
        <v>2.8667233017900005</v>
      </c>
      <c r="N38" s="90">
        <v>0.14642768609999998</v>
      </c>
      <c r="O38" s="91">
        <v>96.06155243037999</v>
      </c>
      <c r="P38" s="91">
        <v>0</v>
      </c>
      <c r="Q38" s="103">
        <v>0</v>
      </c>
      <c r="R38" s="26" t="str">
        <f t="shared" ca="1" si="1"/>
        <v>Error</v>
      </c>
      <c r="S38" s="24"/>
      <c r="T38" s="49" t="str">
        <f t="shared" si="5"/>
        <v/>
      </c>
      <c r="U38" s="50"/>
      <c r="V38" s="50"/>
      <c r="W38" s="26" t="str">
        <f t="shared" ca="1" si="2"/>
        <v/>
      </c>
    </row>
    <row r="39" spans="1:23" x14ac:dyDescent="0.2">
      <c r="A39" s="24"/>
      <c r="B39" s="49">
        <f t="shared" si="3"/>
        <v>28</v>
      </c>
      <c r="C39" s="50" t="s">
        <v>44</v>
      </c>
      <c r="D39" s="50" t="s">
        <v>1011</v>
      </c>
      <c r="E39" s="26" t="str">
        <f t="shared" ca="1" si="0"/>
        <v/>
      </c>
      <c r="F39" s="24"/>
      <c r="G39" s="49">
        <f t="shared" si="4"/>
        <v>28</v>
      </c>
      <c r="H39" s="108" t="s">
        <v>271</v>
      </c>
      <c r="I39" s="108" t="s">
        <v>1366</v>
      </c>
      <c r="J39" s="90">
        <v>0</v>
      </c>
      <c r="K39" s="90">
        <v>0</v>
      </c>
      <c r="L39" s="90">
        <v>1.65044997078</v>
      </c>
      <c r="M39" s="90">
        <v>70.2</v>
      </c>
      <c r="N39" s="90">
        <v>1.6481162318400002</v>
      </c>
      <c r="O39" s="91">
        <v>742.3939023974001</v>
      </c>
      <c r="P39" s="91">
        <v>0</v>
      </c>
      <c r="Q39" s="103">
        <v>0</v>
      </c>
      <c r="R39" s="26" t="str">
        <f t="shared" ca="1" si="1"/>
        <v>Error</v>
      </c>
      <c r="S39" s="24"/>
      <c r="T39" s="49" t="str">
        <f t="shared" si="5"/>
        <v/>
      </c>
      <c r="U39" s="50"/>
      <c r="V39" s="50"/>
      <c r="W39" s="26" t="str">
        <f t="shared" ca="1" si="2"/>
        <v/>
      </c>
    </row>
    <row r="40" spans="1:23" x14ac:dyDescent="0.2">
      <c r="A40" s="24"/>
      <c r="B40" s="49">
        <f t="shared" si="3"/>
        <v>29</v>
      </c>
      <c r="C40" s="50" t="s">
        <v>44</v>
      </c>
      <c r="D40" s="50" t="s">
        <v>45</v>
      </c>
      <c r="E40" s="26" t="str">
        <f t="shared" ca="1" si="0"/>
        <v/>
      </c>
      <c r="F40" s="24"/>
      <c r="G40" s="49">
        <f t="shared" si="4"/>
        <v>29</v>
      </c>
      <c r="H40" s="108" t="s">
        <v>271</v>
      </c>
      <c r="I40" s="108" t="s">
        <v>830</v>
      </c>
      <c r="J40" s="90">
        <v>0</v>
      </c>
      <c r="K40" s="90">
        <v>0</v>
      </c>
      <c r="L40" s="90">
        <v>0</v>
      </c>
      <c r="M40" s="90">
        <v>0</v>
      </c>
      <c r="N40" s="90">
        <v>0.12830499644999999</v>
      </c>
      <c r="O40" s="91">
        <v>41.998059268820001</v>
      </c>
      <c r="P40" s="91">
        <v>0</v>
      </c>
      <c r="Q40" s="103">
        <v>0</v>
      </c>
      <c r="R40" s="26" t="str">
        <f t="shared" ca="1" si="1"/>
        <v/>
      </c>
      <c r="S40" s="24"/>
      <c r="T40" s="49" t="str">
        <f t="shared" si="5"/>
        <v/>
      </c>
      <c r="U40" s="50"/>
      <c r="V40" s="50"/>
      <c r="W40" s="26" t="str">
        <f t="shared" ca="1" si="2"/>
        <v/>
      </c>
    </row>
    <row r="41" spans="1:23" x14ac:dyDescent="0.2">
      <c r="A41" s="24"/>
      <c r="B41" s="49">
        <f t="shared" si="3"/>
        <v>30</v>
      </c>
      <c r="C41" s="50" t="s">
        <v>44</v>
      </c>
      <c r="D41" s="50" t="s">
        <v>1032</v>
      </c>
      <c r="E41" s="26" t="str">
        <f t="shared" ca="1" si="0"/>
        <v/>
      </c>
      <c r="F41" s="24"/>
      <c r="G41" s="49">
        <f t="shared" si="4"/>
        <v>30</v>
      </c>
      <c r="H41" s="108" t="s">
        <v>271</v>
      </c>
      <c r="I41" s="108" t="s">
        <v>50</v>
      </c>
      <c r="J41" s="90">
        <v>0</v>
      </c>
      <c r="K41" s="90">
        <v>0</v>
      </c>
      <c r="L41" s="90">
        <v>4.0360289720700004</v>
      </c>
      <c r="M41" s="90">
        <v>37.700000000000003</v>
      </c>
      <c r="N41" s="90">
        <v>4.0445630000000001</v>
      </c>
      <c r="O41" s="91">
        <v>44.69725700706001</v>
      </c>
      <c r="P41" s="91">
        <v>1.4899765635700002</v>
      </c>
      <c r="Q41" s="103">
        <v>0.39553853399999994</v>
      </c>
      <c r="R41" s="26" t="str">
        <f t="shared" ca="1" si="1"/>
        <v/>
      </c>
      <c r="S41" s="24"/>
      <c r="T41" s="49" t="str">
        <f t="shared" si="5"/>
        <v/>
      </c>
      <c r="U41" s="50"/>
      <c r="V41" s="50"/>
      <c r="W41" s="26" t="str">
        <f t="shared" ca="1" si="2"/>
        <v/>
      </c>
    </row>
    <row r="42" spans="1:23" x14ac:dyDescent="0.2">
      <c r="A42" s="24"/>
      <c r="B42" s="49">
        <f t="shared" si="3"/>
        <v>31</v>
      </c>
      <c r="C42" s="50" t="s">
        <v>44</v>
      </c>
      <c r="D42" s="50" t="s">
        <v>48</v>
      </c>
      <c r="E42" s="26" t="str">
        <f t="shared" ca="1" si="0"/>
        <v/>
      </c>
      <c r="F42" s="24"/>
      <c r="G42" s="49">
        <f t="shared" si="4"/>
        <v>31</v>
      </c>
      <c r="H42" s="108" t="s">
        <v>271</v>
      </c>
      <c r="I42" s="108" t="s">
        <v>866</v>
      </c>
      <c r="J42" s="90">
        <v>0</v>
      </c>
      <c r="K42" s="90">
        <v>0</v>
      </c>
      <c r="L42" s="90">
        <v>0</v>
      </c>
      <c r="M42" s="90">
        <v>0.35252888201999999</v>
      </c>
      <c r="N42" s="90">
        <v>0</v>
      </c>
      <c r="O42" s="91">
        <v>61.7</v>
      </c>
      <c r="P42" s="91">
        <v>0</v>
      </c>
      <c r="Q42" s="103">
        <v>0</v>
      </c>
      <c r="R42" s="26" t="str">
        <f t="shared" ca="1" si="1"/>
        <v/>
      </c>
      <c r="S42" s="24"/>
      <c r="T42" s="49" t="str">
        <f t="shared" si="5"/>
        <v/>
      </c>
      <c r="U42" s="50"/>
      <c r="V42" s="50"/>
      <c r="W42" s="26" t="str">
        <f t="shared" ca="1" si="2"/>
        <v/>
      </c>
    </row>
    <row r="43" spans="1:23" x14ac:dyDescent="0.2">
      <c r="A43" s="24"/>
      <c r="B43" s="49">
        <f t="shared" si="3"/>
        <v>32</v>
      </c>
      <c r="C43" s="50" t="s">
        <v>49</v>
      </c>
      <c r="D43" s="50" t="s">
        <v>367</v>
      </c>
      <c r="E43" s="26" t="str">
        <f t="shared" ca="1" si="0"/>
        <v/>
      </c>
      <c r="F43" s="24"/>
      <c r="G43" s="49">
        <f t="shared" si="4"/>
        <v>32</v>
      </c>
      <c r="H43" s="108" t="s">
        <v>271</v>
      </c>
      <c r="I43" s="108" t="s">
        <v>882</v>
      </c>
      <c r="J43" s="90">
        <v>0</v>
      </c>
      <c r="K43" s="90">
        <v>0</v>
      </c>
      <c r="L43" s="90">
        <v>0.87071488538999997</v>
      </c>
      <c r="M43" s="90">
        <v>27.165356990460005</v>
      </c>
      <c r="N43" s="90">
        <v>0.88018065590999994</v>
      </c>
      <c r="O43" s="91">
        <v>116.6</v>
      </c>
      <c r="P43" s="91">
        <v>0</v>
      </c>
      <c r="Q43" s="103">
        <v>0</v>
      </c>
      <c r="R43" s="26" t="str">
        <f t="shared" ca="1" si="1"/>
        <v/>
      </c>
      <c r="S43" s="24"/>
      <c r="T43" s="49" t="str">
        <f t="shared" si="5"/>
        <v/>
      </c>
      <c r="U43" s="50"/>
      <c r="V43" s="50"/>
      <c r="W43" s="26" t="str">
        <f t="shared" ca="1" si="2"/>
        <v/>
      </c>
    </row>
    <row r="44" spans="1:23" x14ac:dyDescent="0.2">
      <c r="A44" s="24"/>
      <c r="B44" s="49">
        <f t="shared" si="3"/>
        <v>33</v>
      </c>
      <c r="C44" s="50" t="s">
        <v>49</v>
      </c>
      <c r="D44" s="50" t="s">
        <v>702</v>
      </c>
      <c r="E44" s="26" t="str">
        <f t="shared" ca="1" si="0"/>
        <v/>
      </c>
      <c r="F44" s="24"/>
      <c r="G44" s="49">
        <f t="shared" si="4"/>
        <v>33</v>
      </c>
      <c r="H44" s="108" t="s">
        <v>271</v>
      </c>
      <c r="I44" s="108" t="s">
        <v>1367</v>
      </c>
      <c r="J44" s="90">
        <v>0</v>
      </c>
      <c r="K44" s="90">
        <v>0</v>
      </c>
      <c r="L44" s="90">
        <v>0.31716599243999999</v>
      </c>
      <c r="M44" s="90">
        <v>4.7580835946700004</v>
      </c>
      <c r="N44" s="90">
        <v>0.32023240336000003</v>
      </c>
      <c r="O44" s="91">
        <v>21.000653571180006</v>
      </c>
      <c r="P44" s="91">
        <v>0</v>
      </c>
      <c r="Q44" s="103">
        <v>0</v>
      </c>
      <c r="R44" s="26" t="str">
        <f t="shared" ca="1" si="1"/>
        <v>Error</v>
      </c>
      <c r="S44" s="24"/>
      <c r="T44" s="49" t="str">
        <f t="shared" si="5"/>
        <v/>
      </c>
      <c r="U44" s="50"/>
      <c r="V44" s="50"/>
      <c r="W44" s="26" t="str">
        <f t="shared" ca="1" si="2"/>
        <v/>
      </c>
    </row>
    <row r="45" spans="1:23" x14ac:dyDescent="0.2">
      <c r="A45" s="24"/>
      <c r="B45" s="49">
        <f t="shared" si="3"/>
        <v>34</v>
      </c>
      <c r="C45" s="50" t="s">
        <v>49</v>
      </c>
      <c r="D45" s="50" t="s">
        <v>781</v>
      </c>
      <c r="E45" s="26" t="str">
        <f t="shared" ca="1" si="0"/>
        <v/>
      </c>
      <c r="F45" s="24"/>
      <c r="G45" s="49">
        <f t="shared" si="4"/>
        <v>34</v>
      </c>
      <c r="H45" s="108" t="s">
        <v>271</v>
      </c>
      <c r="I45" s="108" t="s">
        <v>914</v>
      </c>
      <c r="J45" s="90">
        <v>0</v>
      </c>
      <c r="K45" s="90">
        <v>0</v>
      </c>
      <c r="L45" s="90">
        <v>0.35658699999999999</v>
      </c>
      <c r="M45" s="90">
        <v>14.5</v>
      </c>
      <c r="N45" s="90">
        <v>0.35658699999999999</v>
      </c>
      <c r="O45" s="91">
        <v>30.091157508509994</v>
      </c>
      <c r="P45" s="91">
        <v>0</v>
      </c>
      <c r="Q45" s="103">
        <v>0</v>
      </c>
      <c r="R45" s="26" t="str">
        <f t="shared" ca="1" si="1"/>
        <v/>
      </c>
      <c r="S45" s="24"/>
      <c r="T45" s="49" t="str">
        <f t="shared" si="5"/>
        <v/>
      </c>
      <c r="U45" s="50"/>
      <c r="V45" s="50"/>
      <c r="W45" s="26" t="str">
        <f t="shared" ca="1" si="2"/>
        <v/>
      </c>
    </row>
    <row r="46" spans="1:23" x14ac:dyDescent="0.2">
      <c r="A46" s="24"/>
      <c r="B46" s="49">
        <f t="shared" si="3"/>
        <v>35</v>
      </c>
      <c r="C46" s="50" t="s">
        <v>49</v>
      </c>
      <c r="D46" s="50" t="s">
        <v>959</v>
      </c>
      <c r="E46" s="26" t="str">
        <f t="shared" ca="1" si="0"/>
        <v/>
      </c>
      <c r="F46" s="24"/>
      <c r="G46" s="49">
        <f t="shared" si="4"/>
        <v>35</v>
      </c>
      <c r="H46" s="108" t="s">
        <v>271</v>
      </c>
      <c r="I46" s="108" t="s">
        <v>928</v>
      </c>
      <c r="J46" s="90">
        <v>0</v>
      </c>
      <c r="K46" s="90">
        <v>0</v>
      </c>
      <c r="L46" s="90">
        <v>2.7164122953599996</v>
      </c>
      <c r="M46" s="90">
        <v>48</v>
      </c>
      <c r="N46" s="90">
        <v>2.7164122953599996</v>
      </c>
      <c r="O46" s="91">
        <v>101.00773579334</v>
      </c>
      <c r="P46" s="91">
        <v>0</v>
      </c>
      <c r="Q46" s="103">
        <v>0</v>
      </c>
      <c r="R46" s="26" t="str">
        <f t="shared" ca="1" si="1"/>
        <v/>
      </c>
      <c r="S46" s="24"/>
      <c r="T46" s="49" t="str">
        <f t="shared" si="5"/>
        <v/>
      </c>
      <c r="U46" s="50"/>
      <c r="V46" s="50"/>
      <c r="W46" s="26" t="str">
        <f t="shared" ca="1" si="2"/>
        <v/>
      </c>
    </row>
    <row r="47" spans="1:23" x14ac:dyDescent="0.2">
      <c r="A47" s="24"/>
      <c r="B47" s="49">
        <f t="shared" si="3"/>
        <v>36</v>
      </c>
      <c r="C47" s="50" t="s">
        <v>49</v>
      </c>
      <c r="D47" s="50" t="s">
        <v>1033</v>
      </c>
      <c r="E47" s="26" t="str">
        <f t="shared" ca="1" si="0"/>
        <v/>
      </c>
      <c r="F47" s="24"/>
      <c r="G47" s="49">
        <f t="shared" si="4"/>
        <v>36</v>
      </c>
      <c r="H47" s="108" t="s">
        <v>271</v>
      </c>
      <c r="I47" s="108" t="s">
        <v>942</v>
      </c>
      <c r="J47" s="90">
        <v>0</v>
      </c>
      <c r="K47" s="90">
        <v>0</v>
      </c>
      <c r="L47" s="90">
        <v>1.5184178820000001</v>
      </c>
      <c r="M47" s="90">
        <v>9.1999999999999993</v>
      </c>
      <c r="N47" s="90">
        <v>1.5402899999999999</v>
      </c>
      <c r="O47" s="91">
        <v>59.326508178550014</v>
      </c>
      <c r="P47" s="91">
        <v>0</v>
      </c>
      <c r="Q47" s="103">
        <v>0</v>
      </c>
      <c r="R47" s="26" t="str">
        <f t="shared" ca="1" si="1"/>
        <v/>
      </c>
      <c r="S47" s="24"/>
      <c r="T47" s="49" t="str">
        <f t="shared" si="5"/>
        <v/>
      </c>
      <c r="U47" s="50"/>
      <c r="V47" s="50"/>
      <c r="W47" s="26" t="str">
        <f t="shared" ca="1" si="2"/>
        <v/>
      </c>
    </row>
    <row r="48" spans="1:23" x14ac:dyDescent="0.2">
      <c r="A48" s="24"/>
      <c r="B48" s="49">
        <f t="shared" si="3"/>
        <v>37</v>
      </c>
      <c r="C48" s="50" t="s">
        <v>49</v>
      </c>
      <c r="D48" s="50" t="s">
        <v>1051</v>
      </c>
      <c r="E48" s="26" t="str">
        <f t="shared" ca="1" si="0"/>
        <v/>
      </c>
      <c r="F48" s="24"/>
      <c r="G48" s="49">
        <f t="shared" si="4"/>
        <v>37</v>
      </c>
      <c r="H48" s="108" t="s">
        <v>271</v>
      </c>
      <c r="I48" s="108" t="s">
        <v>957</v>
      </c>
      <c r="J48" s="90">
        <v>0</v>
      </c>
      <c r="K48" s="90">
        <v>0</v>
      </c>
      <c r="L48" s="90">
        <v>16.82065344926</v>
      </c>
      <c r="M48" s="90">
        <v>30.393793409749996</v>
      </c>
      <c r="N48" s="90">
        <v>16.849811009460002</v>
      </c>
      <c r="O48" s="91">
        <v>364.09898336228997</v>
      </c>
      <c r="P48" s="91">
        <v>0</v>
      </c>
      <c r="Q48" s="103">
        <v>0</v>
      </c>
      <c r="R48" s="26" t="str">
        <f t="shared" ca="1" si="1"/>
        <v/>
      </c>
      <c r="S48" s="24"/>
      <c r="T48" s="49" t="str">
        <f t="shared" si="5"/>
        <v/>
      </c>
      <c r="U48" s="50"/>
      <c r="V48" s="50"/>
      <c r="W48" s="26" t="str">
        <f t="shared" ca="1" si="2"/>
        <v/>
      </c>
    </row>
    <row r="49" spans="1:23" x14ac:dyDescent="0.2">
      <c r="A49" s="24"/>
      <c r="B49" s="49">
        <f t="shared" si="3"/>
        <v>38</v>
      </c>
      <c r="C49" s="50" t="s">
        <v>49</v>
      </c>
      <c r="D49" s="50" t="s">
        <v>1138</v>
      </c>
      <c r="E49" s="26" t="str">
        <f t="shared" ca="1" si="0"/>
        <v/>
      </c>
      <c r="F49" s="24"/>
      <c r="G49" s="49">
        <f t="shared" si="4"/>
        <v>38</v>
      </c>
      <c r="H49" s="108" t="s">
        <v>271</v>
      </c>
      <c r="I49" s="108" t="s">
        <v>1368</v>
      </c>
      <c r="J49" s="90">
        <v>0</v>
      </c>
      <c r="K49" s="90">
        <v>0</v>
      </c>
      <c r="L49" s="90">
        <v>3.9226859753999999</v>
      </c>
      <c r="M49" s="90">
        <v>33.9</v>
      </c>
      <c r="N49" s="90">
        <v>3.9226859753999999</v>
      </c>
      <c r="O49" s="91">
        <v>89.341555768449993</v>
      </c>
      <c r="P49" s="91">
        <v>0</v>
      </c>
      <c r="Q49" s="103">
        <v>0</v>
      </c>
      <c r="R49" s="26" t="str">
        <f t="shared" ca="1" si="1"/>
        <v>Error</v>
      </c>
      <c r="S49" s="24"/>
      <c r="T49" s="49" t="str">
        <f t="shared" si="5"/>
        <v/>
      </c>
      <c r="U49" s="50"/>
      <c r="V49" s="50"/>
      <c r="W49" s="26" t="str">
        <f t="shared" ca="1" si="2"/>
        <v/>
      </c>
    </row>
    <row r="50" spans="1:23" x14ac:dyDescent="0.2">
      <c r="A50" s="24"/>
      <c r="B50" s="49">
        <f t="shared" si="3"/>
        <v>39</v>
      </c>
      <c r="C50" s="50" t="s">
        <v>49</v>
      </c>
      <c r="D50" s="50" t="s">
        <v>1152</v>
      </c>
      <c r="E50" s="26" t="str">
        <f t="shared" ca="1" si="0"/>
        <v/>
      </c>
      <c r="F50" s="24"/>
      <c r="G50" s="49">
        <f t="shared" si="4"/>
        <v>39</v>
      </c>
      <c r="H50" s="108" t="s">
        <v>271</v>
      </c>
      <c r="I50" s="108" t="s">
        <v>979</v>
      </c>
      <c r="J50" s="90">
        <v>0</v>
      </c>
      <c r="K50" s="90">
        <v>0</v>
      </c>
      <c r="L50" s="90">
        <v>1.4487279925999998</v>
      </c>
      <c r="M50" s="90">
        <v>11</v>
      </c>
      <c r="N50" s="90">
        <v>1.4267204185</v>
      </c>
      <c r="O50" s="91">
        <v>10.75584176191</v>
      </c>
      <c r="P50" s="91">
        <v>0</v>
      </c>
      <c r="Q50" s="103">
        <v>0</v>
      </c>
      <c r="R50" s="26" t="str">
        <f t="shared" ca="1" si="1"/>
        <v/>
      </c>
      <c r="S50" s="24"/>
      <c r="T50" s="49" t="str">
        <f t="shared" si="5"/>
        <v/>
      </c>
      <c r="U50" s="50"/>
      <c r="V50" s="50"/>
      <c r="W50" s="26" t="str">
        <f t="shared" ca="1" si="2"/>
        <v/>
      </c>
    </row>
    <row r="51" spans="1:23" x14ac:dyDescent="0.2">
      <c r="A51" s="24"/>
      <c r="B51" s="49">
        <f t="shared" si="3"/>
        <v>40</v>
      </c>
      <c r="C51" s="50" t="s">
        <v>49</v>
      </c>
      <c r="D51" s="50" t="s">
        <v>1178</v>
      </c>
      <c r="E51" s="26" t="str">
        <f t="shared" ca="1" si="0"/>
        <v/>
      </c>
      <c r="F51" s="24"/>
      <c r="G51" s="49">
        <f t="shared" si="4"/>
        <v>40</v>
      </c>
      <c r="H51" s="108" t="s">
        <v>271</v>
      </c>
      <c r="I51" s="108" t="s">
        <v>1369</v>
      </c>
      <c r="J51" s="90">
        <v>0</v>
      </c>
      <c r="K51" s="90">
        <v>0</v>
      </c>
      <c r="L51" s="90">
        <v>1.2992248976299998</v>
      </c>
      <c r="M51" s="90">
        <v>14.8</v>
      </c>
      <c r="N51" s="90">
        <v>1.4525401691899997</v>
      </c>
      <c r="O51" s="91">
        <v>45.866329565419996</v>
      </c>
      <c r="P51" s="91">
        <v>0</v>
      </c>
      <c r="Q51" s="103">
        <v>0</v>
      </c>
      <c r="R51" s="26" t="str">
        <f t="shared" ca="1" si="1"/>
        <v>Error</v>
      </c>
      <c r="S51" s="24"/>
      <c r="T51" s="49" t="str">
        <f t="shared" si="5"/>
        <v/>
      </c>
      <c r="U51" s="50"/>
      <c r="V51" s="50"/>
      <c r="W51" s="26" t="str">
        <f t="shared" ca="1" si="2"/>
        <v/>
      </c>
    </row>
    <row r="52" spans="1:23" x14ac:dyDescent="0.2">
      <c r="A52" s="24"/>
      <c r="B52" s="49">
        <f t="shared" si="3"/>
        <v>41</v>
      </c>
      <c r="C52" s="50" t="s">
        <v>49</v>
      </c>
      <c r="D52" s="50" t="s">
        <v>1201</v>
      </c>
      <c r="E52" s="26" t="str">
        <f t="shared" ca="1" si="0"/>
        <v/>
      </c>
      <c r="F52" s="24"/>
      <c r="G52" s="49">
        <f t="shared" si="4"/>
        <v>41</v>
      </c>
      <c r="H52" s="108" t="s">
        <v>271</v>
      </c>
      <c r="I52" s="108" t="s">
        <v>1370</v>
      </c>
      <c r="J52" s="90">
        <v>0</v>
      </c>
      <c r="K52" s="90">
        <v>0</v>
      </c>
      <c r="L52" s="90">
        <v>0.78840011290000012</v>
      </c>
      <c r="M52" s="90">
        <v>71.960784391440001</v>
      </c>
      <c r="N52" s="90">
        <v>0.78840011290000012</v>
      </c>
      <c r="O52" s="91">
        <v>71.490707926530007</v>
      </c>
      <c r="P52" s="91">
        <v>0</v>
      </c>
      <c r="Q52" s="103">
        <v>0</v>
      </c>
      <c r="R52" s="26" t="str">
        <f t="shared" ca="1" si="1"/>
        <v>Error</v>
      </c>
      <c r="S52" s="24"/>
      <c r="T52" s="49" t="str">
        <f t="shared" si="5"/>
        <v/>
      </c>
      <c r="U52" s="50"/>
      <c r="V52" s="50"/>
      <c r="W52" s="26" t="str">
        <f t="shared" ca="1" si="2"/>
        <v/>
      </c>
    </row>
    <row r="53" spans="1:23" x14ac:dyDescent="0.2">
      <c r="A53" s="24"/>
      <c r="B53" s="49">
        <f t="shared" si="3"/>
        <v>42</v>
      </c>
      <c r="C53" s="50" t="s">
        <v>49</v>
      </c>
      <c r="D53" s="50" t="s">
        <v>1209</v>
      </c>
      <c r="E53" s="26" t="str">
        <f t="shared" ca="1" si="0"/>
        <v/>
      </c>
      <c r="F53" s="24"/>
      <c r="G53" s="49">
        <f t="shared" si="4"/>
        <v>42</v>
      </c>
      <c r="H53" s="108" t="s">
        <v>271</v>
      </c>
      <c r="I53" s="108" t="s">
        <v>1371</v>
      </c>
      <c r="J53" s="90">
        <v>0</v>
      </c>
      <c r="K53" s="90">
        <v>0</v>
      </c>
      <c r="L53" s="90">
        <v>0.59424940565999995</v>
      </c>
      <c r="M53" s="90">
        <v>29.7</v>
      </c>
      <c r="N53" s="90">
        <v>0.53755956015999995</v>
      </c>
      <c r="O53" s="91">
        <v>55.937708928680003</v>
      </c>
      <c r="P53" s="91">
        <v>0</v>
      </c>
      <c r="Q53" s="103">
        <v>0</v>
      </c>
      <c r="R53" s="26" t="str">
        <f t="shared" ca="1" si="1"/>
        <v>Error</v>
      </c>
      <c r="S53" s="24"/>
      <c r="T53" s="49" t="str">
        <f t="shared" si="5"/>
        <v/>
      </c>
      <c r="U53" s="50"/>
      <c r="V53" s="50"/>
      <c r="W53" s="26" t="str">
        <f t="shared" ca="1" si="2"/>
        <v/>
      </c>
    </row>
    <row r="54" spans="1:23" x14ac:dyDescent="0.2">
      <c r="A54" s="24"/>
      <c r="B54" s="49">
        <f t="shared" si="3"/>
        <v>43</v>
      </c>
      <c r="C54" s="50" t="s">
        <v>49</v>
      </c>
      <c r="D54" s="50" t="s">
        <v>1231</v>
      </c>
      <c r="E54" s="26" t="str">
        <f t="shared" ca="1" si="0"/>
        <v/>
      </c>
      <c r="F54" s="24"/>
      <c r="G54" s="49">
        <f t="shared" si="4"/>
        <v>43</v>
      </c>
      <c r="H54" s="108" t="s">
        <v>271</v>
      </c>
      <c r="I54" s="108" t="s">
        <v>499</v>
      </c>
      <c r="J54" s="90">
        <v>0</v>
      </c>
      <c r="K54" s="90">
        <v>0</v>
      </c>
      <c r="L54" s="90">
        <v>0.81071010943999999</v>
      </c>
      <c r="M54" s="90">
        <v>29.8</v>
      </c>
      <c r="N54" s="90">
        <v>0.79420190079999997</v>
      </c>
      <c r="O54" s="91">
        <v>85.464985072280001</v>
      </c>
      <c r="P54" s="91">
        <v>0</v>
      </c>
      <c r="Q54" s="103">
        <v>0</v>
      </c>
      <c r="R54" s="26" t="str">
        <f t="shared" ca="1" si="1"/>
        <v/>
      </c>
      <c r="S54" s="24"/>
      <c r="T54" s="49" t="str">
        <f t="shared" si="5"/>
        <v/>
      </c>
      <c r="U54" s="50"/>
      <c r="V54" s="50"/>
      <c r="W54" s="26" t="str">
        <f t="shared" ca="1" si="2"/>
        <v/>
      </c>
    </row>
    <row r="55" spans="1:23" x14ac:dyDescent="0.2">
      <c r="A55" s="24"/>
      <c r="B55" s="49">
        <f t="shared" si="3"/>
        <v>44</v>
      </c>
      <c r="C55" s="50" t="s">
        <v>49</v>
      </c>
      <c r="D55" s="50" t="s">
        <v>1258</v>
      </c>
      <c r="E55" s="26" t="str">
        <f t="shared" ca="1" si="0"/>
        <v/>
      </c>
      <c r="F55" s="24"/>
      <c r="G55" s="49">
        <f t="shared" si="4"/>
        <v>44</v>
      </c>
      <c r="H55" s="108" t="s">
        <v>271</v>
      </c>
      <c r="I55" s="108" t="s">
        <v>1031</v>
      </c>
      <c r="J55" s="90">
        <v>0</v>
      </c>
      <c r="K55" s="90">
        <v>0</v>
      </c>
      <c r="L55" s="90">
        <v>7.5804825345599998</v>
      </c>
      <c r="M55" s="90">
        <v>29.379286618480002</v>
      </c>
      <c r="N55" s="90">
        <v>7.6701923870400002</v>
      </c>
      <c r="O55" s="91">
        <v>33.43080156968</v>
      </c>
      <c r="P55" s="91">
        <v>3.1656633940000001</v>
      </c>
      <c r="Q55" s="103">
        <v>0.296377587</v>
      </c>
      <c r="R55" s="26" t="str">
        <f t="shared" ca="1" si="1"/>
        <v/>
      </c>
      <c r="S55" s="24"/>
      <c r="T55" s="49" t="str">
        <f t="shared" si="5"/>
        <v/>
      </c>
      <c r="U55" s="50"/>
      <c r="V55" s="50"/>
      <c r="W55" s="26" t="str">
        <f t="shared" ca="1" si="2"/>
        <v/>
      </c>
    </row>
    <row r="56" spans="1:23" x14ac:dyDescent="0.2">
      <c r="A56" s="24"/>
      <c r="B56" s="49">
        <f t="shared" si="3"/>
        <v>45</v>
      </c>
      <c r="C56" s="50" t="s">
        <v>49</v>
      </c>
      <c r="D56" s="50" t="s">
        <v>1262</v>
      </c>
      <c r="E56" s="26" t="str">
        <f t="shared" ca="1" si="0"/>
        <v/>
      </c>
      <c r="F56" s="24"/>
      <c r="G56" s="49">
        <f t="shared" ref="G56:G104" si="6">IF(AND(H55&lt;&gt;"",ISNUMBER(G55)),G55+1,"")</f>
        <v>45</v>
      </c>
      <c r="H56" s="108" t="s">
        <v>271</v>
      </c>
      <c r="I56" s="108" t="s">
        <v>1039</v>
      </c>
      <c r="J56" s="90">
        <v>0</v>
      </c>
      <c r="K56" s="90">
        <v>0</v>
      </c>
      <c r="L56" s="90">
        <v>2.1618769757600003</v>
      </c>
      <c r="M56" s="90">
        <v>16.45232601771</v>
      </c>
      <c r="N56" s="90">
        <v>2.2237116378400001</v>
      </c>
      <c r="O56" s="91">
        <v>238.99159752979003</v>
      </c>
      <c r="P56" s="91">
        <v>0</v>
      </c>
      <c r="Q56" s="103">
        <v>0</v>
      </c>
      <c r="R56" s="26" t="str">
        <f t="shared" ca="1" si="1"/>
        <v/>
      </c>
      <c r="S56" s="24"/>
      <c r="T56" s="49" t="str">
        <f t="shared" si="5"/>
        <v/>
      </c>
      <c r="U56" s="50"/>
      <c r="V56" s="50"/>
      <c r="W56" s="26" t="str">
        <f t="shared" ca="1" si="2"/>
        <v/>
      </c>
    </row>
    <row r="57" spans="1:23" x14ac:dyDescent="0.2">
      <c r="A57" s="24"/>
      <c r="B57" s="49">
        <f t="shared" si="3"/>
        <v>46</v>
      </c>
      <c r="C57" s="50" t="s">
        <v>49</v>
      </c>
      <c r="D57" s="50" t="s">
        <v>1272</v>
      </c>
      <c r="E57" s="26" t="str">
        <f t="shared" ca="1" si="0"/>
        <v/>
      </c>
      <c r="F57" s="24"/>
      <c r="G57" s="49">
        <f t="shared" si="6"/>
        <v>46</v>
      </c>
      <c r="H57" s="108" t="s">
        <v>271</v>
      </c>
      <c r="I57" s="108" t="s">
        <v>1372</v>
      </c>
      <c r="J57" s="90">
        <v>0</v>
      </c>
      <c r="K57" s="90">
        <v>0</v>
      </c>
      <c r="L57" s="90">
        <v>1.0914189999999999</v>
      </c>
      <c r="M57" s="90">
        <v>32.777963673190001</v>
      </c>
      <c r="N57" s="90">
        <v>1.0830696446499999</v>
      </c>
      <c r="O57" s="91">
        <v>79.336757383229994</v>
      </c>
      <c r="P57" s="91">
        <v>0</v>
      </c>
      <c r="Q57" s="103">
        <v>0</v>
      </c>
      <c r="R57" s="26" t="str">
        <f t="shared" ca="1" si="1"/>
        <v>Error</v>
      </c>
      <c r="S57" s="24"/>
      <c r="T57" s="49" t="str">
        <f t="shared" si="5"/>
        <v/>
      </c>
      <c r="U57" s="50"/>
      <c r="V57" s="50"/>
      <c r="W57" s="26" t="str">
        <f t="shared" ca="1" si="2"/>
        <v/>
      </c>
    </row>
    <row r="58" spans="1:23" x14ac:dyDescent="0.2">
      <c r="A58" s="24"/>
      <c r="B58" s="49">
        <f t="shared" si="3"/>
        <v>47</v>
      </c>
      <c r="C58" s="50" t="s">
        <v>49</v>
      </c>
      <c r="D58" s="50" t="s">
        <v>1275</v>
      </c>
      <c r="E58" s="26" t="str">
        <f t="shared" ca="1" si="0"/>
        <v/>
      </c>
      <c r="F58" s="24"/>
      <c r="G58" s="49">
        <f t="shared" si="6"/>
        <v>47</v>
      </c>
      <c r="H58" s="108" t="s">
        <v>271</v>
      </c>
      <c r="I58" s="108" t="s">
        <v>1373</v>
      </c>
      <c r="J58" s="90">
        <v>0</v>
      </c>
      <c r="K58" s="90">
        <v>0</v>
      </c>
      <c r="L58" s="90">
        <v>0.27933400000000003</v>
      </c>
      <c r="M58" s="90">
        <v>37.4</v>
      </c>
      <c r="N58" s="90">
        <v>0.27933400000000003</v>
      </c>
      <c r="O58" s="91">
        <v>68.359151520539996</v>
      </c>
      <c r="P58" s="91">
        <v>0</v>
      </c>
      <c r="Q58" s="103">
        <v>0</v>
      </c>
      <c r="R58" s="26" t="str">
        <f t="shared" ca="1" si="1"/>
        <v>Error</v>
      </c>
      <c r="S58" s="24"/>
      <c r="T58" s="49" t="str">
        <f t="shared" si="5"/>
        <v/>
      </c>
      <c r="U58" s="50"/>
      <c r="V58" s="50"/>
      <c r="W58" s="26" t="str">
        <f t="shared" ca="1" si="2"/>
        <v/>
      </c>
    </row>
    <row r="59" spans="1:23" x14ac:dyDescent="0.2">
      <c r="A59" s="24"/>
      <c r="B59" s="49">
        <f t="shared" si="3"/>
        <v>48</v>
      </c>
      <c r="C59" s="50" t="s">
        <v>49</v>
      </c>
      <c r="D59" s="50" t="s">
        <v>1283</v>
      </c>
      <c r="E59" s="26" t="str">
        <f t="shared" ca="1" si="0"/>
        <v/>
      </c>
      <c r="F59" s="24"/>
      <c r="G59" s="49">
        <f t="shared" si="6"/>
        <v>48</v>
      </c>
      <c r="H59" s="108" t="s">
        <v>271</v>
      </c>
      <c r="I59" s="108" t="s">
        <v>1067</v>
      </c>
      <c r="J59" s="90">
        <v>0</v>
      </c>
      <c r="K59" s="90">
        <v>0</v>
      </c>
      <c r="L59" s="90">
        <v>10.766421515660001</v>
      </c>
      <c r="M59" s="90">
        <v>12.1</v>
      </c>
      <c r="N59" s="90">
        <v>10.651004735520001</v>
      </c>
      <c r="O59" s="91">
        <v>113.87881865649001</v>
      </c>
      <c r="P59" s="91">
        <v>0</v>
      </c>
      <c r="Q59" s="103">
        <v>0</v>
      </c>
      <c r="R59" s="26" t="str">
        <f t="shared" ca="1" si="1"/>
        <v/>
      </c>
      <c r="S59" s="24"/>
      <c r="T59" s="49" t="str">
        <f t="shared" si="5"/>
        <v/>
      </c>
      <c r="U59" s="50"/>
      <c r="V59" s="50"/>
      <c r="W59" s="26" t="str">
        <f t="shared" ca="1" si="2"/>
        <v/>
      </c>
    </row>
    <row r="60" spans="1:23" x14ac:dyDescent="0.2">
      <c r="A60" s="24"/>
      <c r="B60" s="49">
        <f t="shared" si="3"/>
        <v>49</v>
      </c>
      <c r="C60" s="50" t="s">
        <v>49</v>
      </c>
      <c r="D60" s="50" t="s">
        <v>1335</v>
      </c>
      <c r="E60" s="26" t="str">
        <f t="shared" ca="1" si="0"/>
        <v/>
      </c>
      <c r="F60" s="24"/>
      <c r="G60" s="49">
        <f t="shared" si="6"/>
        <v>49</v>
      </c>
      <c r="H60" s="108" t="s">
        <v>271</v>
      </c>
      <c r="I60" s="108" t="s">
        <v>1076</v>
      </c>
      <c r="J60" s="90">
        <v>0</v>
      </c>
      <c r="K60" s="90">
        <v>0</v>
      </c>
      <c r="L60" s="90">
        <v>3.24111237324</v>
      </c>
      <c r="M60" s="90">
        <v>49.7</v>
      </c>
      <c r="N60" s="90">
        <v>3.2500091866199998</v>
      </c>
      <c r="O60" s="91">
        <v>70.145756543080012</v>
      </c>
      <c r="P60" s="91">
        <v>1.6016545318199999</v>
      </c>
      <c r="Q60" s="103">
        <v>1.4850224501499998</v>
      </c>
      <c r="R60" s="26" t="str">
        <f t="shared" ca="1" si="1"/>
        <v/>
      </c>
      <c r="S60" s="24"/>
      <c r="T60" s="49" t="str">
        <f t="shared" si="5"/>
        <v/>
      </c>
      <c r="U60" s="50"/>
      <c r="V60" s="50"/>
      <c r="W60" s="26" t="str">
        <f t="shared" ca="1" si="2"/>
        <v/>
      </c>
    </row>
    <row r="61" spans="1:23" x14ac:dyDescent="0.2">
      <c r="A61" s="24"/>
      <c r="B61" s="49">
        <f t="shared" si="3"/>
        <v>50</v>
      </c>
      <c r="C61" s="50" t="s">
        <v>49</v>
      </c>
      <c r="D61" s="50" t="s">
        <v>1343</v>
      </c>
      <c r="E61" s="26" t="str">
        <f t="shared" ca="1" si="0"/>
        <v/>
      </c>
      <c r="F61" s="24"/>
      <c r="G61" s="49">
        <f t="shared" si="6"/>
        <v>50</v>
      </c>
      <c r="H61" s="108" t="s">
        <v>271</v>
      </c>
      <c r="I61" s="108" t="s">
        <v>1082</v>
      </c>
      <c r="J61" s="90">
        <v>0</v>
      </c>
      <c r="K61" s="90">
        <v>0</v>
      </c>
      <c r="L61" s="90">
        <v>2.0177804806199999</v>
      </c>
      <c r="M61" s="90">
        <v>21.974303375999998</v>
      </c>
      <c r="N61" s="90">
        <v>2.0177804806199999</v>
      </c>
      <c r="O61" s="91">
        <v>29.674275334199997</v>
      </c>
      <c r="P61" s="91">
        <v>0.83644249400999993</v>
      </c>
      <c r="Q61" s="103">
        <v>0.34477486379999994</v>
      </c>
      <c r="R61" s="26" t="str">
        <f t="shared" ca="1" si="1"/>
        <v/>
      </c>
      <c r="S61" s="24"/>
      <c r="T61" s="49" t="str">
        <f t="shared" si="5"/>
        <v/>
      </c>
      <c r="U61" s="50"/>
      <c r="V61" s="50"/>
      <c r="W61" s="26" t="str">
        <f t="shared" ca="1" si="2"/>
        <v/>
      </c>
    </row>
    <row r="62" spans="1:23" x14ac:dyDescent="0.2">
      <c r="A62" s="24"/>
      <c r="B62" s="49">
        <f t="shared" si="3"/>
        <v>51</v>
      </c>
      <c r="C62" s="50" t="s">
        <v>49</v>
      </c>
      <c r="D62" s="50" t="s">
        <v>1350</v>
      </c>
      <c r="E62" s="26" t="str">
        <f t="shared" ca="1" si="0"/>
        <v/>
      </c>
      <c r="F62" s="24"/>
      <c r="G62" s="49">
        <f t="shared" si="6"/>
        <v>51</v>
      </c>
      <c r="H62" s="108" t="s">
        <v>271</v>
      </c>
      <c r="I62" s="108" t="s">
        <v>1374</v>
      </c>
      <c r="J62" s="90">
        <v>0</v>
      </c>
      <c r="K62" s="90">
        <v>0</v>
      </c>
      <c r="L62" s="90">
        <v>1.0337995988999999</v>
      </c>
      <c r="M62" s="90">
        <v>21.361890949740001</v>
      </c>
      <c r="N62" s="90">
        <v>1.0317369458599999</v>
      </c>
      <c r="O62" s="91">
        <v>72.865582560540005</v>
      </c>
      <c r="P62" s="91">
        <v>0</v>
      </c>
      <c r="Q62" s="103">
        <v>0</v>
      </c>
      <c r="R62" s="26" t="str">
        <f t="shared" ca="1" si="1"/>
        <v>Error</v>
      </c>
      <c r="S62" s="24"/>
      <c r="T62" s="49" t="str">
        <f t="shared" si="5"/>
        <v/>
      </c>
      <c r="U62" s="50"/>
      <c r="V62" s="50"/>
      <c r="W62" s="26" t="str">
        <f t="shared" ca="1" si="2"/>
        <v/>
      </c>
    </row>
    <row r="63" spans="1:23" x14ac:dyDescent="0.2">
      <c r="A63" s="24"/>
      <c r="B63" s="49">
        <f t="shared" si="3"/>
        <v>52</v>
      </c>
      <c r="C63" s="50" t="s">
        <v>49</v>
      </c>
      <c r="D63" s="50" t="s">
        <v>1303</v>
      </c>
      <c r="E63" s="26" t="str">
        <f t="shared" ca="1" si="0"/>
        <v/>
      </c>
      <c r="F63" s="24"/>
      <c r="G63" s="49">
        <f t="shared" si="6"/>
        <v>52</v>
      </c>
      <c r="H63" s="108" t="s">
        <v>271</v>
      </c>
      <c r="I63" s="108" t="s">
        <v>1096</v>
      </c>
      <c r="J63" s="90">
        <v>0</v>
      </c>
      <c r="K63" s="90">
        <v>0</v>
      </c>
      <c r="L63" s="90">
        <v>13.578469093770002</v>
      </c>
      <c r="M63" s="90">
        <v>35.799999999999997</v>
      </c>
      <c r="N63" s="90">
        <v>13.585588059650002</v>
      </c>
      <c r="O63" s="91">
        <v>46.294611229350004</v>
      </c>
      <c r="P63" s="91">
        <v>8.3608147164900011</v>
      </c>
      <c r="Q63" s="103">
        <v>0.48326447280000001</v>
      </c>
      <c r="R63" s="26" t="str">
        <f t="shared" ca="1" si="1"/>
        <v/>
      </c>
      <c r="S63" s="24"/>
      <c r="T63" s="49" t="str">
        <f t="shared" si="5"/>
        <v/>
      </c>
      <c r="U63" s="50"/>
      <c r="V63" s="50"/>
      <c r="W63" s="26" t="str">
        <f t="shared" ca="1" si="2"/>
        <v/>
      </c>
    </row>
    <row r="64" spans="1:23" x14ac:dyDescent="0.2">
      <c r="A64" s="24"/>
      <c r="B64" s="49">
        <f t="shared" si="3"/>
        <v>53</v>
      </c>
      <c r="C64" s="50" t="s">
        <v>49</v>
      </c>
      <c r="D64" s="50" t="s">
        <v>1341</v>
      </c>
      <c r="E64" s="26" t="str">
        <f t="shared" ca="1" si="0"/>
        <v/>
      </c>
      <c r="F64" s="24"/>
      <c r="G64" s="49">
        <f t="shared" si="6"/>
        <v>53</v>
      </c>
      <c r="H64" s="108" t="s">
        <v>271</v>
      </c>
      <c r="I64" s="108" t="s">
        <v>1101</v>
      </c>
      <c r="J64" s="90">
        <v>0</v>
      </c>
      <c r="K64" s="90">
        <v>0</v>
      </c>
      <c r="L64" s="90">
        <v>1.8997630778000001</v>
      </c>
      <c r="M64" s="90">
        <v>60.971165063840012</v>
      </c>
      <c r="N64" s="90">
        <v>1.7543047788000001</v>
      </c>
      <c r="O64" s="91">
        <v>121.50848376207</v>
      </c>
      <c r="P64" s="91">
        <v>0</v>
      </c>
      <c r="Q64" s="103">
        <v>0</v>
      </c>
      <c r="R64" s="26" t="str">
        <f t="shared" ca="1" si="1"/>
        <v/>
      </c>
      <c r="S64" s="24"/>
      <c r="T64" s="49" t="str">
        <f t="shared" si="5"/>
        <v/>
      </c>
      <c r="U64" s="50"/>
      <c r="V64" s="50"/>
      <c r="W64" s="26" t="str">
        <f t="shared" ca="1" si="2"/>
        <v/>
      </c>
    </row>
    <row r="65" spans="1:23" x14ac:dyDescent="0.2">
      <c r="A65" s="24"/>
      <c r="B65" s="49">
        <f t="shared" si="3"/>
        <v>54</v>
      </c>
      <c r="C65" s="50" t="s">
        <v>50</v>
      </c>
      <c r="D65" s="50" t="s">
        <v>309</v>
      </c>
      <c r="E65" s="26" t="str">
        <f t="shared" ca="1" si="0"/>
        <v/>
      </c>
      <c r="F65" s="24"/>
      <c r="G65" s="49">
        <f t="shared" si="6"/>
        <v>54</v>
      </c>
      <c r="H65" s="108" t="s">
        <v>271</v>
      </c>
      <c r="I65" s="108" t="s">
        <v>1107</v>
      </c>
      <c r="J65" s="90">
        <v>0</v>
      </c>
      <c r="K65" s="90">
        <v>0</v>
      </c>
      <c r="L65" s="90">
        <v>3.0428326499999998</v>
      </c>
      <c r="M65" s="90">
        <v>18.899999999999999</v>
      </c>
      <c r="N65" s="90">
        <v>2.9274466649999997</v>
      </c>
      <c r="O65" s="91">
        <v>75.12261857271001</v>
      </c>
      <c r="P65" s="91">
        <v>0</v>
      </c>
      <c r="Q65" s="103">
        <v>0</v>
      </c>
      <c r="R65" s="26" t="str">
        <f t="shared" ca="1" si="1"/>
        <v/>
      </c>
      <c r="S65" s="24"/>
      <c r="T65" s="49" t="str">
        <f t="shared" si="5"/>
        <v/>
      </c>
      <c r="U65" s="50"/>
      <c r="V65" s="50"/>
      <c r="W65" s="26" t="str">
        <f t="shared" ca="1" si="2"/>
        <v/>
      </c>
    </row>
    <row r="66" spans="1:23" x14ac:dyDescent="0.2">
      <c r="A66" s="24"/>
      <c r="B66" s="49">
        <f t="shared" si="3"/>
        <v>55</v>
      </c>
      <c r="C66" s="50" t="s">
        <v>50</v>
      </c>
      <c r="D66" s="50" t="s">
        <v>340</v>
      </c>
      <c r="E66" s="26" t="str">
        <f t="shared" ca="1" si="0"/>
        <v/>
      </c>
      <c r="F66" s="24"/>
      <c r="G66" s="49">
        <f t="shared" si="6"/>
        <v>55</v>
      </c>
      <c r="H66" s="108" t="s">
        <v>271</v>
      </c>
      <c r="I66" s="108" t="s">
        <v>1111</v>
      </c>
      <c r="J66" s="90">
        <v>0</v>
      </c>
      <c r="K66" s="90">
        <v>0</v>
      </c>
      <c r="L66" s="90">
        <v>0.18674646111000001</v>
      </c>
      <c r="M66" s="90">
        <v>10.4</v>
      </c>
      <c r="N66" s="90">
        <v>0.15596142540000002</v>
      </c>
      <c r="O66" s="91">
        <v>24.576384314609996</v>
      </c>
      <c r="P66" s="91">
        <v>0</v>
      </c>
      <c r="Q66" s="103">
        <v>0</v>
      </c>
      <c r="R66" s="26" t="str">
        <f t="shared" ca="1" si="1"/>
        <v/>
      </c>
      <c r="S66" s="24"/>
      <c r="T66" s="49" t="str">
        <f t="shared" si="5"/>
        <v/>
      </c>
      <c r="U66" s="50"/>
      <c r="V66" s="50"/>
      <c r="W66" s="26" t="str">
        <f t="shared" ca="1" si="2"/>
        <v/>
      </c>
    </row>
    <row r="67" spans="1:23" x14ac:dyDescent="0.2">
      <c r="A67" s="24"/>
      <c r="B67" s="49">
        <f t="shared" si="3"/>
        <v>56</v>
      </c>
      <c r="C67" s="50" t="s">
        <v>50</v>
      </c>
      <c r="D67" s="50" t="s">
        <v>368</v>
      </c>
      <c r="E67" s="26" t="str">
        <f t="shared" ca="1" si="0"/>
        <v/>
      </c>
      <c r="F67" s="24"/>
      <c r="G67" s="49">
        <f t="shared" si="6"/>
        <v>56</v>
      </c>
      <c r="H67" s="108" t="s">
        <v>271</v>
      </c>
      <c r="I67" s="108" t="s">
        <v>1116</v>
      </c>
      <c r="J67" s="90">
        <v>0</v>
      </c>
      <c r="K67" s="90">
        <v>0</v>
      </c>
      <c r="L67" s="90">
        <v>3.7764089999999997</v>
      </c>
      <c r="M67" s="90">
        <v>22.3</v>
      </c>
      <c r="N67" s="90">
        <v>3.7740676264200004</v>
      </c>
      <c r="O67" s="91">
        <v>37.818015704890001</v>
      </c>
      <c r="P67" s="91">
        <v>1.36332141309</v>
      </c>
      <c r="Q67" s="103">
        <v>0.39814155725</v>
      </c>
      <c r="R67" s="26" t="str">
        <f t="shared" ca="1" si="1"/>
        <v/>
      </c>
      <c r="S67" s="24"/>
      <c r="T67" s="49" t="str">
        <f t="shared" si="5"/>
        <v/>
      </c>
      <c r="U67" s="50"/>
      <c r="V67" s="50"/>
      <c r="W67" s="26" t="str">
        <f t="shared" ca="1" si="2"/>
        <v/>
      </c>
    </row>
    <row r="68" spans="1:23" x14ac:dyDescent="0.2">
      <c r="A68" s="24"/>
      <c r="B68" s="49">
        <f t="shared" si="3"/>
        <v>57</v>
      </c>
      <c r="C68" s="50" t="s">
        <v>50</v>
      </c>
      <c r="D68" s="50" t="s">
        <v>431</v>
      </c>
      <c r="E68" s="26" t="str">
        <f t="shared" ca="1" si="0"/>
        <v/>
      </c>
      <c r="F68" s="24"/>
      <c r="G68" s="49">
        <f t="shared" si="6"/>
        <v>57</v>
      </c>
      <c r="H68" s="108" t="s">
        <v>271</v>
      </c>
      <c r="I68" s="108" t="s">
        <v>1375</v>
      </c>
      <c r="J68" s="90">
        <v>0</v>
      </c>
      <c r="K68" s="90">
        <v>0</v>
      </c>
      <c r="L68" s="90">
        <v>1.0460436508500002</v>
      </c>
      <c r="M68" s="90">
        <v>22.9</v>
      </c>
      <c r="N68" s="90">
        <v>1.0286034429000002</v>
      </c>
      <c r="O68" s="91">
        <v>148.63042736304001</v>
      </c>
      <c r="P68" s="91">
        <v>0</v>
      </c>
      <c r="Q68" s="103">
        <v>0</v>
      </c>
      <c r="R68" s="26" t="str">
        <f t="shared" ca="1" si="1"/>
        <v>Error</v>
      </c>
      <c r="S68" s="24"/>
      <c r="T68" s="49" t="str">
        <f t="shared" si="5"/>
        <v/>
      </c>
      <c r="U68" s="50"/>
      <c r="V68" s="50"/>
      <c r="W68" s="26" t="str">
        <f t="shared" ca="1" si="2"/>
        <v/>
      </c>
    </row>
    <row r="69" spans="1:23" x14ac:dyDescent="0.2">
      <c r="A69" s="24"/>
      <c r="B69" s="49">
        <f t="shared" si="3"/>
        <v>58</v>
      </c>
      <c r="C69" s="50" t="s">
        <v>50</v>
      </c>
      <c r="D69" s="50" t="s">
        <v>460</v>
      </c>
      <c r="E69" s="26" t="str">
        <f t="shared" ca="1" si="0"/>
        <v/>
      </c>
      <c r="F69" s="24"/>
      <c r="G69" s="49">
        <f t="shared" si="6"/>
        <v>58</v>
      </c>
      <c r="H69" s="108" t="s">
        <v>271</v>
      </c>
      <c r="I69" s="108" t="s">
        <v>601</v>
      </c>
      <c r="J69" s="90">
        <v>0</v>
      </c>
      <c r="K69" s="90">
        <v>0</v>
      </c>
      <c r="L69" s="90">
        <v>0</v>
      </c>
      <c r="M69" s="90">
        <v>14.8</v>
      </c>
      <c r="N69" s="90">
        <v>0</v>
      </c>
      <c r="O69" s="91">
        <v>91.207350826489986</v>
      </c>
      <c r="P69" s="91">
        <v>0</v>
      </c>
      <c r="Q69" s="103">
        <v>0</v>
      </c>
      <c r="R69" s="26" t="str">
        <f t="shared" ca="1" si="1"/>
        <v/>
      </c>
      <c r="S69" s="24"/>
      <c r="T69" s="49" t="str">
        <f t="shared" si="5"/>
        <v/>
      </c>
      <c r="U69" s="50"/>
      <c r="V69" s="50"/>
      <c r="W69" s="26" t="str">
        <f t="shared" ca="1" si="2"/>
        <v/>
      </c>
    </row>
    <row r="70" spans="1:23" x14ac:dyDescent="0.2">
      <c r="A70" s="24"/>
      <c r="B70" s="49">
        <f t="shared" si="3"/>
        <v>59</v>
      </c>
      <c r="C70" s="50" t="s">
        <v>50</v>
      </c>
      <c r="D70" s="50" t="s">
        <v>488</v>
      </c>
      <c r="E70" s="26" t="str">
        <f t="shared" ca="1" si="0"/>
        <v/>
      </c>
      <c r="F70" s="24"/>
      <c r="G70" s="49">
        <f t="shared" si="6"/>
        <v>59</v>
      </c>
      <c r="H70" s="108" t="s">
        <v>271</v>
      </c>
      <c r="I70" s="108" t="s">
        <v>622</v>
      </c>
      <c r="J70" s="90">
        <v>0</v>
      </c>
      <c r="K70" s="90">
        <v>0</v>
      </c>
      <c r="L70" s="90">
        <v>0.37873437788000003</v>
      </c>
      <c r="M70" s="90">
        <v>6.3</v>
      </c>
      <c r="N70" s="90">
        <v>0.40157514040000003</v>
      </c>
      <c r="O70" s="91">
        <v>23.557551963449999</v>
      </c>
      <c r="P70" s="91">
        <v>0</v>
      </c>
      <c r="Q70" s="103">
        <v>0</v>
      </c>
      <c r="R70" s="26" t="str">
        <f t="shared" ca="1" si="1"/>
        <v/>
      </c>
      <c r="S70" s="24"/>
      <c r="T70" s="49" t="str">
        <f t="shared" si="5"/>
        <v/>
      </c>
      <c r="U70" s="50"/>
      <c r="V70" s="50"/>
      <c r="W70" s="26" t="str">
        <f t="shared" ca="1" si="2"/>
        <v/>
      </c>
    </row>
    <row r="71" spans="1:23" x14ac:dyDescent="0.2">
      <c r="A71" s="24"/>
      <c r="B71" s="49">
        <f t="shared" si="3"/>
        <v>60</v>
      </c>
      <c r="C71" s="50" t="s">
        <v>50</v>
      </c>
      <c r="D71" s="50" t="s">
        <v>542</v>
      </c>
      <c r="E71" s="26" t="str">
        <f t="shared" ca="1" si="0"/>
        <v/>
      </c>
      <c r="F71" s="24"/>
      <c r="G71" s="49">
        <f t="shared" si="6"/>
        <v>60</v>
      </c>
      <c r="H71" s="108" t="s">
        <v>271</v>
      </c>
      <c r="I71" s="108" t="s">
        <v>1132</v>
      </c>
      <c r="J71" s="90">
        <v>0</v>
      </c>
      <c r="K71" s="90">
        <v>0</v>
      </c>
      <c r="L71" s="90">
        <v>1.6725021127099999</v>
      </c>
      <c r="M71" s="90">
        <v>72.3</v>
      </c>
      <c r="N71" s="90">
        <v>1.6767219780299998</v>
      </c>
      <c r="O71" s="91">
        <v>90.553724129499983</v>
      </c>
      <c r="P71" s="91">
        <v>0.92589725261</v>
      </c>
      <c r="Q71" s="103">
        <v>0.64751336569000006</v>
      </c>
      <c r="R71" s="26" t="str">
        <f t="shared" ca="1" si="1"/>
        <v/>
      </c>
      <c r="S71" s="24"/>
      <c r="T71" s="49" t="str">
        <f t="shared" si="5"/>
        <v/>
      </c>
      <c r="U71" s="50"/>
      <c r="V71" s="50"/>
      <c r="W71" s="26" t="str">
        <f t="shared" ca="1" si="2"/>
        <v/>
      </c>
    </row>
    <row r="72" spans="1:23" x14ac:dyDescent="0.2">
      <c r="A72" s="24"/>
      <c r="B72" s="49">
        <f t="shared" si="3"/>
        <v>61</v>
      </c>
      <c r="C72" s="50" t="s">
        <v>50</v>
      </c>
      <c r="D72" s="50" t="s">
        <v>566</v>
      </c>
      <c r="E72" s="26" t="str">
        <f t="shared" ca="1" si="0"/>
        <v/>
      </c>
      <c r="F72" s="24"/>
      <c r="G72" s="49">
        <f t="shared" si="6"/>
        <v>61</v>
      </c>
      <c r="H72" s="108" t="s">
        <v>271</v>
      </c>
      <c r="I72" s="108" t="s">
        <v>1376</v>
      </c>
      <c r="J72" s="90">
        <v>0</v>
      </c>
      <c r="K72" s="90">
        <v>0</v>
      </c>
      <c r="L72" s="90">
        <v>0.63643435610999999</v>
      </c>
      <c r="M72" s="90">
        <v>22.3</v>
      </c>
      <c r="N72" s="90">
        <v>0.64852485975999996</v>
      </c>
      <c r="O72" s="91">
        <v>44.127762524650002</v>
      </c>
      <c r="P72" s="91">
        <v>0</v>
      </c>
      <c r="Q72" s="103">
        <v>0</v>
      </c>
      <c r="R72" s="26" t="str">
        <f t="shared" ca="1" si="1"/>
        <v>Error</v>
      </c>
      <c r="S72" s="24"/>
      <c r="T72" s="49" t="str">
        <f t="shared" si="5"/>
        <v/>
      </c>
      <c r="U72" s="50"/>
      <c r="V72" s="50"/>
      <c r="W72" s="26" t="str">
        <f t="shared" ca="1" si="2"/>
        <v/>
      </c>
    </row>
    <row r="73" spans="1:23" x14ac:dyDescent="0.2">
      <c r="A73" s="24"/>
      <c r="B73" s="49">
        <f t="shared" si="3"/>
        <v>62</v>
      </c>
      <c r="C73" s="50" t="s">
        <v>50</v>
      </c>
      <c r="D73" s="50" t="s">
        <v>659</v>
      </c>
      <c r="E73" s="26" t="str">
        <f t="shared" ca="1" si="0"/>
        <v/>
      </c>
      <c r="F73" s="24"/>
      <c r="G73" s="49">
        <f t="shared" si="6"/>
        <v>62</v>
      </c>
      <c r="H73" s="108" t="s">
        <v>271</v>
      </c>
      <c r="I73" s="108" t="s">
        <v>1141</v>
      </c>
      <c r="J73" s="90">
        <v>0</v>
      </c>
      <c r="K73" s="90">
        <v>0</v>
      </c>
      <c r="L73" s="90">
        <v>0.67967972219999995</v>
      </c>
      <c r="M73" s="90">
        <v>20.871062530690001</v>
      </c>
      <c r="N73" s="90">
        <v>0.69267815556000001</v>
      </c>
      <c r="O73" s="91">
        <v>29.112554202409999</v>
      </c>
      <c r="P73" s="91">
        <v>0</v>
      </c>
      <c r="Q73" s="103">
        <v>0</v>
      </c>
      <c r="R73" s="26" t="str">
        <f t="shared" ca="1" si="1"/>
        <v/>
      </c>
      <c r="S73" s="24"/>
      <c r="T73" s="49" t="str">
        <f t="shared" si="5"/>
        <v/>
      </c>
      <c r="U73" s="50"/>
      <c r="V73" s="50"/>
      <c r="W73" s="26" t="str">
        <f t="shared" ca="1" si="2"/>
        <v/>
      </c>
    </row>
    <row r="74" spans="1:23" x14ac:dyDescent="0.2">
      <c r="A74" s="24"/>
      <c r="B74" s="49">
        <f t="shared" si="3"/>
        <v>63</v>
      </c>
      <c r="C74" s="50" t="s">
        <v>50</v>
      </c>
      <c r="D74" s="50" t="s">
        <v>703</v>
      </c>
      <c r="E74" s="26" t="str">
        <f t="shared" ca="1" si="0"/>
        <v/>
      </c>
      <c r="F74" s="24"/>
      <c r="G74" s="49">
        <f t="shared" si="6"/>
        <v>63</v>
      </c>
      <c r="H74" s="108" t="s">
        <v>271</v>
      </c>
      <c r="I74" s="108" t="s">
        <v>1146</v>
      </c>
      <c r="J74" s="90">
        <v>0</v>
      </c>
      <c r="K74" s="90">
        <v>0</v>
      </c>
      <c r="L74" s="90">
        <v>0.67691059679999999</v>
      </c>
      <c r="M74" s="90">
        <v>25.4</v>
      </c>
      <c r="N74" s="90">
        <v>0.66014496696000013</v>
      </c>
      <c r="O74" s="91">
        <v>33.256015525979997</v>
      </c>
      <c r="P74" s="91">
        <v>0</v>
      </c>
      <c r="Q74" s="103">
        <v>0</v>
      </c>
      <c r="R74" s="26" t="str">
        <f t="shared" ca="1" si="1"/>
        <v/>
      </c>
      <c r="S74" s="24"/>
      <c r="T74" s="49" t="str">
        <f t="shared" si="5"/>
        <v/>
      </c>
      <c r="U74" s="50"/>
      <c r="V74" s="50"/>
      <c r="W74" s="26" t="str">
        <f t="shared" ca="1" si="2"/>
        <v/>
      </c>
    </row>
    <row r="75" spans="1:23" x14ac:dyDescent="0.2">
      <c r="A75" s="24"/>
      <c r="B75" s="49">
        <f t="shared" si="3"/>
        <v>64</v>
      </c>
      <c r="C75" s="50" t="s">
        <v>50</v>
      </c>
      <c r="D75" s="50" t="s">
        <v>744</v>
      </c>
      <c r="E75" s="26" t="str">
        <f t="shared" ca="1" si="0"/>
        <v/>
      </c>
      <c r="F75" s="24"/>
      <c r="G75" s="49">
        <f t="shared" si="6"/>
        <v>64</v>
      </c>
      <c r="H75" s="108" t="s">
        <v>271</v>
      </c>
      <c r="I75" s="108" t="s">
        <v>1377</v>
      </c>
      <c r="J75" s="90">
        <v>0</v>
      </c>
      <c r="K75" s="90">
        <v>0</v>
      </c>
      <c r="L75" s="90">
        <v>12.393741990960001</v>
      </c>
      <c r="M75" s="90">
        <v>4.5999999999999996</v>
      </c>
      <c r="N75" s="90">
        <v>12.5964041958</v>
      </c>
      <c r="O75" s="91">
        <v>5.1645595327000002</v>
      </c>
      <c r="P75" s="91">
        <v>11.154419392679999</v>
      </c>
      <c r="Q75" s="103">
        <v>1.43742702636</v>
      </c>
      <c r="R75" s="26" t="str">
        <f t="shared" ca="1" si="1"/>
        <v>Error</v>
      </c>
      <c r="S75" s="24"/>
      <c r="T75" s="49" t="str">
        <f t="shared" si="5"/>
        <v/>
      </c>
      <c r="U75" s="50"/>
      <c r="V75" s="50"/>
      <c r="W75" s="26" t="str">
        <f t="shared" ca="1" si="2"/>
        <v/>
      </c>
    </row>
    <row r="76" spans="1:23" x14ac:dyDescent="0.2">
      <c r="A76" s="24"/>
      <c r="B76" s="49">
        <f t="shared" si="3"/>
        <v>65</v>
      </c>
      <c r="C76" s="50" t="s">
        <v>50</v>
      </c>
      <c r="D76" s="50" t="s">
        <v>763</v>
      </c>
      <c r="E76" s="26" t="str">
        <f t="shared" ca="1" si="0"/>
        <v/>
      </c>
      <c r="F76" s="24"/>
      <c r="G76" s="49">
        <f t="shared" si="6"/>
        <v>65</v>
      </c>
      <c r="H76" s="108" t="s">
        <v>271</v>
      </c>
      <c r="I76" s="108" t="s">
        <v>1156</v>
      </c>
      <c r="J76" s="90">
        <v>0</v>
      </c>
      <c r="K76" s="90">
        <v>0</v>
      </c>
      <c r="L76" s="90">
        <v>0.89333083979999994</v>
      </c>
      <c r="M76" s="90">
        <v>40.4</v>
      </c>
      <c r="N76" s="90">
        <v>0.92783983248000013</v>
      </c>
      <c r="O76" s="91">
        <v>372.78411018042993</v>
      </c>
      <c r="P76" s="91">
        <v>0</v>
      </c>
      <c r="Q76" s="103">
        <v>0</v>
      </c>
      <c r="R76" s="26" t="str">
        <f t="shared" ref="R76:R139" ca="1" si="7">IF(I76="","",IF(ISERROR(VLOOKUP(I76,INDIRECT(H76),1,FALSE)),"Error",""))</f>
        <v/>
      </c>
      <c r="S76" s="24"/>
      <c r="T76" s="49" t="str">
        <f t="shared" si="5"/>
        <v/>
      </c>
      <c r="U76" s="50"/>
      <c r="V76" s="50"/>
      <c r="W76" s="26" t="str">
        <f t="shared" ref="W76:W139" ca="1" si="8">IF(V76="","",IF(ISERROR(VLOOKUP(V76,INDIRECT(U76),1,FALSE)),"Error",""))</f>
        <v/>
      </c>
    </row>
    <row r="77" spans="1:23" x14ac:dyDescent="0.2">
      <c r="A77" s="24"/>
      <c r="B77" s="49">
        <f t="shared" si="3"/>
        <v>66</v>
      </c>
      <c r="C77" s="50" t="s">
        <v>50</v>
      </c>
      <c r="D77" s="50" t="s">
        <v>799</v>
      </c>
      <c r="E77" s="26" t="str">
        <f t="shared" ref="E77:E140" ca="1" si="9">IF(D77="","",IF(ISERROR(VLOOKUP(D77,INDIRECT(C77),1,FALSE)),"Error",""))</f>
        <v/>
      </c>
      <c r="F77" s="24"/>
      <c r="G77" s="49">
        <f t="shared" si="6"/>
        <v>66</v>
      </c>
      <c r="H77" s="108" t="s">
        <v>271</v>
      </c>
      <c r="I77" s="108" t="s">
        <v>1378</v>
      </c>
      <c r="J77" s="90">
        <v>0</v>
      </c>
      <c r="K77" s="90">
        <v>0</v>
      </c>
      <c r="L77" s="90">
        <v>1.3908083562000002</v>
      </c>
      <c r="M77" s="90">
        <v>24.5</v>
      </c>
      <c r="N77" s="90">
        <v>1.3908083562000002</v>
      </c>
      <c r="O77" s="91">
        <v>32.632231083440004</v>
      </c>
      <c r="P77" s="91">
        <v>0</v>
      </c>
      <c r="Q77" s="103">
        <v>0</v>
      </c>
      <c r="R77" s="26" t="str">
        <f t="shared" ca="1" si="7"/>
        <v>Error</v>
      </c>
      <c r="S77" s="24"/>
      <c r="T77" s="49" t="str">
        <f t="shared" si="5"/>
        <v/>
      </c>
      <c r="U77" s="50"/>
      <c r="V77" s="50"/>
      <c r="W77" s="26" t="str">
        <f t="shared" ca="1" si="8"/>
        <v/>
      </c>
    </row>
    <row r="78" spans="1:23" x14ac:dyDescent="0.2">
      <c r="A78" s="24"/>
      <c r="B78" s="49">
        <f t="shared" ref="B78:B141" si="10">IF(AND(C77&lt;&gt;"",ISNUMBER(B77)),B77+1,"")</f>
        <v>67</v>
      </c>
      <c r="C78" s="50" t="s">
        <v>50</v>
      </c>
      <c r="D78" s="50" t="s">
        <v>851</v>
      </c>
      <c r="E78" s="26" t="str">
        <f t="shared" ca="1" si="9"/>
        <v/>
      </c>
      <c r="F78" s="24"/>
      <c r="G78" s="49">
        <f t="shared" si="6"/>
        <v>67</v>
      </c>
      <c r="H78" s="108" t="s">
        <v>271</v>
      </c>
      <c r="I78" s="108" t="s">
        <v>1379</v>
      </c>
      <c r="J78" s="90">
        <v>0</v>
      </c>
      <c r="K78" s="90">
        <v>0</v>
      </c>
      <c r="L78" s="90">
        <v>1.44420163803</v>
      </c>
      <c r="M78" s="90">
        <v>8.3710350239900002</v>
      </c>
      <c r="N78" s="90">
        <v>1.4837459460900002</v>
      </c>
      <c r="O78" s="91">
        <v>51.437828913750003</v>
      </c>
      <c r="P78" s="91">
        <v>0</v>
      </c>
      <c r="Q78" s="103">
        <v>0</v>
      </c>
      <c r="R78" s="26" t="str">
        <f t="shared" ca="1" si="7"/>
        <v>Error</v>
      </c>
      <c r="S78" s="24"/>
      <c r="T78" s="49" t="str">
        <f t="shared" ref="T78:T141" si="11">IF(AND(U77&lt;&gt;"",ISNUMBER(T77)),T77+1,"")</f>
        <v/>
      </c>
      <c r="U78" s="50"/>
      <c r="V78" s="50"/>
      <c r="W78" s="26" t="str">
        <f t="shared" ca="1" si="8"/>
        <v/>
      </c>
    </row>
    <row r="79" spans="1:23" x14ac:dyDescent="0.2">
      <c r="A79" s="24"/>
      <c r="B79" s="49">
        <f t="shared" si="10"/>
        <v>68</v>
      </c>
      <c r="C79" s="50" t="s">
        <v>50</v>
      </c>
      <c r="D79" s="50" t="s">
        <v>901</v>
      </c>
      <c r="E79" s="26" t="str">
        <f t="shared" ca="1" si="9"/>
        <v/>
      </c>
      <c r="F79" s="24"/>
      <c r="G79" s="49">
        <f t="shared" si="6"/>
        <v>68</v>
      </c>
      <c r="H79" s="108" t="s">
        <v>271</v>
      </c>
      <c r="I79" s="108" t="s">
        <v>1168</v>
      </c>
      <c r="J79" s="90">
        <v>0</v>
      </c>
      <c r="K79" s="90">
        <v>0</v>
      </c>
      <c r="L79" s="90">
        <v>4.0274919999999996</v>
      </c>
      <c r="M79" s="90">
        <v>44.836721362079999</v>
      </c>
      <c r="N79" s="90">
        <v>4.0206049886799988</v>
      </c>
      <c r="O79" s="91">
        <v>80.763018363160015</v>
      </c>
      <c r="P79" s="91">
        <v>2.3566466688799999</v>
      </c>
      <c r="Q79" s="103">
        <v>0.72283004784000005</v>
      </c>
      <c r="R79" s="26" t="str">
        <f t="shared" ca="1" si="7"/>
        <v/>
      </c>
      <c r="S79" s="24"/>
      <c r="T79" s="49" t="str">
        <f t="shared" si="11"/>
        <v/>
      </c>
      <c r="U79" s="50"/>
      <c r="V79" s="50"/>
      <c r="W79" s="26" t="str">
        <f t="shared" ca="1" si="8"/>
        <v/>
      </c>
    </row>
    <row r="80" spans="1:23" x14ac:dyDescent="0.2">
      <c r="A80" s="24"/>
      <c r="B80" s="49">
        <f t="shared" si="10"/>
        <v>69</v>
      </c>
      <c r="C80" s="50" t="s">
        <v>275</v>
      </c>
      <c r="D80" s="50" t="s">
        <v>489</v>
      </c>
      <c r="E80" s="26" t="str">
        <f t="shared" ca="1" si="9"/>
        <v/>
      </c>
      <c r="F80" s="24"/>
      <c r="G80" s="49">
        <f t="shared" si="6"/>
        <v>69</v>
      </c>
      <c r="H80" s="108" t="s">
        <v>271</v>
      </c>
      <c r="I80" s="108" t="s">
        <v>1173</v>
      </c>
      <c r="J80" s="90">
        <v>0</v>
      </c>
      <c r="K80" s="90">
        <v>0</v>
      </c>
      <c r="L80" s="90">
        <v>7.1889729134999989</v>
      </c>
      <c r="M80" s="90">
        <v>9.5</v>
      </c>
      <c r="N80" s="90">
        <v>7.1375865590700007</v>
      </c>
      <c r="O80" s="91">
        <v>13.669054597900001</v>
      </c>
      <c r="P80" s="91">
        <v>2.9568717061199998</v>
      </c>
      <c r="Q80" s="103">
        <v>0.72962018790000005</v>
      </c>
      <c r="R80" s="26" t="str">
        <f t="shared" ca="1" si="7"/>
        <v/>
      </c>
      <c r="S80" s="24"/>
      <c r="T80" s="49" t="str">
        <f t="shared" si="11"/>
        <v/>
      </c>
      <c r="U80" s="50"/>
      <c r="V80" s="50"/>
      <c r="W80" s="26" t="str">
        <f t="shared" ca="1" si="8"/>
        <v/>
      </c>
    </row>
    <row r="81" spans="1:23" x14ac:dyDescent="0.2">
      <c r="A81" s="24"/>
      <c r="B81" s="49">
        <f t="shared" si="10"/>
        <v>70</v>
      </c>
      <c r="C81" s="50" t="s">
        <v>275</v>
      </c>
      <c r="D81" s="50" t="s">
        <v>637</v>
      </c>
      <c r="E81" s="26" t="str">
        <f t="shared" ca="1" si="9"/>
        <v/>
      </c>
      <c r="F81" s="24"/>
      <c r="G81" s="49">
        <f t="shared" si="6"/>
        <v>70</v>
      </c>
      <c r="H81" s="108" t="s">
        <v>271</v>
      </c>
      <c r="I81" s="108" t="s">
        <v>1177</v>
      </c>
      <c r="J81" s="90">
        <v>0</v>
      </c>
      <c r="K81" s="90">
        <v>0</v>
      </c>
      <c r="L81" s="90">
        <v>1.58328</v>
      </c>
      <c r="M81" s="90">
        <v>28.2</v>
      </c>
      <c r="N81" s="90">
        <v>1.58328</v>
      </c>
      <c r="O81" s="91">
        <v>40.952157441819999</v>
      </c>
      <c r="P81" s="91">
        <v>0</v>
      </c>
      <c r="Q81" s="103">
        <v>0</v>
      </c>
      <c r="R81" s="26" t="str">
        <f t="shared" ca="1" si="7"/>
        <v/>
      </c>
      <c r="S81" s="24"/>
      <c r="T81" s="49" t="str">
        <f t="shared" si="11"/>
        <v/>
      </c>
      <c r="U81" s="50"/>
      <c r="V81" s="50"/>
      <c r="W81" s="26" t="str">
        <f t="shared" ca="1" si="8"/>
        <v/>
      </c>
    </row>
    <row r="82" spans="1:23" x14ac:dyDescent="0.2">
      <c r="A82" s="24"/>
      <c r="B82" s="49">
        <f t="shared" si="10"/>
        <v>71</v>
      </c>
      <c r="C82" s="50" t="s">
        <v>276</v>
      </c>
      <c r="D82" s="50" t="s">
        <v>311</v>
      </c>
      <c r="E82" s="26" t="str">
        <f t="shared" ca="1" si="9"/>
        <v/>
      </c>
      <c r="F82" s="24"/>
      <c r="G82" s="49">
        <f t="shared" si="6"/>
        <v>71</v>
      </c>
      <c r="H82" s="108" t="s">
        <v>271</v>
      </c>
      <c r="I82" s="108" t="s">
        <v>1380</v>
      </c>
      <c r="J82" s="90">
        <v>0</v>
      </c>
      <c r="K82" s="90">
        <v>0</v>
      </c>
      <c r="L82" s="90">
        <v>0.92493291672</v>
      </c>
      <c r="M82" s="90">
        <v>39.200000000000003</v>
      </c>
      <c r="N82" s="90">
        <v>0.92702799999999996</v>
      </c>
      <c r="O82" s="91">
        <v>96.989006301119986</v>
      </c>
      <c r="P82" s="91">
        <v>0</v>
      </c>
      <c r="Q82" s="103">
        <v>0</v>
      </c>
      <c r="R82" s="26" t="str">
        <f t="shared" ca="1" si="7"/>
        <v>Error</v>
      </c>
      <c r="S82" s="24"/>
      <c r="T82" s="49" t="str">
        <f t="shared" si="11"/>
        <v/>
      </c>
      <c r="U82" s="50"/>
      <c r="V82" s="50"/>
      <c r="W82" s="26" t="str">
        <f t="shared" ca="1" si="8"/>
        <v/>
      </c>
    </row>
    <row r="83" spans="1:23" x14ac:dyDescent="0.2">
      <c r="A83" s="24"/>
      <c r="B83" s="49">
        <f t="shared" si="10"/>
        <v>72</v>
      </c>
      <c r="C83" s="50" t="s">
        <v>276</v>
      </c>
      <c r="D83" s="50" t="s">
        <v>462</v>
      </c>
      <c r="E83" s="26" t="str">
        <f t="shared" ca="1" si="9"/>
        <v/>
      </c>
      <c r="F83" s="24"/>
      <c r="G83" s="49">
        <f t="shared" si="6"/>
        <v>72</v>
      </c>
      <c r="H83" s="108" t="s">
        <v>271</v>
      </c>
      <c r="I83" s="108" t="s">
        <v>1185</v>
      </c>
      <c r="J83" s="90">
        <v>0</v>
      </c>
      <c r="K83" s="90">
        <v>0</v>
      </c>
      <c r="L83" s="90">
        <v>0.33738899999999999</v>
      </c>
      <c r="M83" s="90">
        <v>14.4</v>
      </c>
      <c r="N83" s="90">
        <v>0.33738899999999999</v>
      </c>
      <c r="O83" s="91">
        <v>77.518450659510009</v>
      </c>
      <c r="P83" s="91">
        <v>0</v>
      </c>
      <c r="Q83" s="103">
        <v>0</v>
      </c>
      <c r="R83" s="26" t="str">
        <f t="shared" ca="1" si="7"/>
        <v/>
      </c>
      <c r="S83" s="24"/>
      <c r="T83" s="49" t="str">
        <f t="shared" si="11"/>
        <v/>
      </c>
      <c r="U83" s="50"/>
      <c r="V83" s="50"/>
      <c r="W83" s="26" t="str">
        <f t="shared" ca="1" si="8"/>
        <v/>
      </c>
    </row>
    <row r="84" spans="1:23" x14ac:dyDescent="0.2">
      <c r="A84" s="24"/>
      <c r="B84" s="49">
        <f t="shared" si="10"/>
        <v>73</v>
      </c>
      <c r="C84" s="50" t="s">
        <v>276</v>
      </c>
      <c r="D84" s="50" t="s">
        <v>518</v>
      </c>
      <c r="E84" s="26" t="str">
        <f t="shared" ca="1" si="9"/>
        <v/>
      </c>
      <c r="F84" s="24"/>
      <c r="G84" s="49">
        <f t="shared" si="6"/>
        <v>73</v>
      </c>
      <c r="H84" s="108" t="s">
        <v>271</v>
      </c>
      <c r="I84" s="108" t="s">
        <v>1189</v>
      </c>
      <c r="J84" s="90">
        <v>0</v>
      </c>
      <c r="K84" s="90">
        <v>0</v>
      </c>
      <c r="L84" s="90">
        <v>0.63630362295999998</v>
      </c>
      <c r="M84" s="90">
        <v>59.4</v>
      </c>
      <c r="N84" s="90">
        <v>0.57910939007999995</v>
      </c>
      <c r="O84" s="91">
        <v>131.23182567589001</v>
      </c>
      <c r="P84" s="91">
        <v>0</v>
      </c>
      <c r="Q84" s="103">
        <v>0</v>
      </c>
      <c r="R84" s="26" t="str">
        <f t="shared" ca="1" si="7"/>
        <v/>
      </c>
      <c r="S84" s="24"/>
      <c r="T84" s="49" t="str">
        <f t="shared" si="11"/>
        <v/>
      </c>
      <c r="U84" s="50"/>
      <c r="V84" s="50"/>
      <c r="W84" s="26" t="str">
        <f t="shared" ca="1" si="8"/>
        <v/>
      </c>
    </row>
    <row r="85" spans="1:23" x14ac:dyDescent="0.2">
      <c r="A85" s="24"/>
      <c r="B85" s="49">
        <f t="shared" si="10"/>
        <v>74</v>
      </c>
      <c r="C85" s="50" t="s">
        <v>276</v>
      </c>
      <c r="D85" s="50" t="s">
        <v>544</v>
      </c>
      <c r="E85" s="26" t="str">
        <f t="shared" ca="1" si="9"/>
        <v/>
      </c>
      <c r="F85" s="24"/>
      <c r="G85" s="49">
        <f t="shared" si="6"/>
        <v>74</v>
      </c>
      <c r="H85" s="108" t="s">
        <v>271</v>
      </c>
      <c r="I85" s="108" t="s">
        <v>1193</v>
      </c>
      <c r="J85" s="90">
        <v>0</v>
      </c>
      <c r="K85" s="90">
        <v>0</v>
      </c>
      <c r="L85" s="90">
        <v>4.4142645499500004</v>
      </c>
      <c r="M85" s="90">
        <v>28.883377815119999</v>
      </c>
      <c r="N85" s="90">
        <v>4.6847980766999999</v>
      </c>
      <c r="O85" s="91">
        <v>46.70812426266</v>
      </c>
      <c r="P85" s="91">
        <v>2.1220432086000001</v>
      </c>
      <c r="Q85" s="103">
        <v>0.38270368103999997</v>
      </c>
      <c r="R85" s="26" t="str">
        <f t="shared" ca="1" si="7"/>
        <v/>
      </c>
      <c r="S85" s="24"/>
      <c r="T85" s="49" t="str">
        <f t="shared" si="11"/>
        <v/>
      </c>
      <c r="U85" s="50"/>
      <c r="V85" s="50"/>
      <c r="W85" s="26" t="str">
        <f t="shared" ca="1" si="8"/>
        <v/>
      </c>
    </row>
    <row r="86" spans="1:23" x14ac:dyDescent="0.2">
      <c r="A86" s="24"/>
      <c r="B86" s="49">
        <f t="shared" si="10"/>
        <v>75</v>
      </c>
      <c r="C86" s="50" t="s">
        <v>276</v>
      </c>
      <c r="D86" s="50" t="s">
        <v>568</v>
      </c>
      <c r="E86" s="26" t="str">
        <f t="shared" ca="1" si="9"/>
        <v/>
      </c>
      <c r="F86" s="24"/>
      <c r="G86" s="49">
        <f t="shared" si="6"/>
        <v>75</v>
      </c>
      <c r="H86" s="108" t="s">
        <v>271</v>
      </c>
      <c r="I86" s="108" t="s">
        <v>1381</v>
      </c>
      <c r="J86" s="90">
        <v>0</v>
      </c>
      <c r="K86" s="90">
        <v>0</v>
      </c>
      <c r="L86" s="90">
        <v>120.19091859000002</v>
      </c>
      <c r="M86" s="90">
        <v>78.900000000000006</v>
      </c>
      <c r="N86" s="90">
        <v>119.32627062</v>
      </c>
      <c r="O86" s="91">
        <v>101.93100217820999</v>
      </c>
      <c r="P86" s="91">
        <v>68.834709779999997</v>
      </c>
      <c r="Q86" s="103">
        <v>1.3253160193200002</v>
      </c>
      <c r="R86" s="26" t="str">
        <f t="shared" ca="1" si="7"/>
        <v>Error</v>
      </c>
      <c r="S86" s="24"/>
      <c r="T86" s="49" t="str">
        <f t="shared" si="11"/>
        <v/>
      </c>
      <c r="U86" s="50"/>
      <c r="V86" s="50"/>
      <c r="W86" s="26" t="str">
        <f t="shared" ca="1" si="8"/>
        <v/>
      </c>
    </row>
    <row r="87" spans="1:23" x14ac:dyDescent="0.2">
      <c r="A87" s="24"/>
      <c r="B87" s="49">
        <f t="shared" si="10"/>
        <v>76</v>
      </c>
      <c r="C87" s="50" t="s">
        <v>276</v>
      </c>
      <c r="D87" s="50" t="s">
        <v>705</v>
      </c>
      <c r="E87" s="26" t="str">
        <f t="shared" ca="1" si="9"/>
        <v/>
      </c>
      <c r="F87" s="24"/>
      <c r="G87" s="49">
        <f t="shared" si="6"/>
        <v>76</v>
      </c>
      <c r="H87" s="108" t="s">
        <v>271</v>
      </c>
      <c r="I87" s="108" t="s">
        <v>1200</v>
      </c>
      <c r="J87" s="90">
        <v>0</v>
      </c>
      <c r="K87" s="90">
        <v>0</v>
      </c>
      <c r="L87" s="90">
        <v>0.407774262</v>
      </c>
      <c r="M87" s="90">
        <v>16.100000000000001</v>
      </c>
      <c r="N87" s="90">
        <v>0.39565881180000007</v>
      </c>
      <c r="O87" s="91">
        <v>31.061575710019998</v>
      </c>
      <c r="P87" s="91">
        <v>0</v>
      </c>
      <c r="Q87" s="103">
        <v>0</v>
      </c>
      <c r="R87" s="26" t="str">
        <f t="shared" ca="1" si="7"/>
        <v/>
      </c>
      <c r="S87" s="24"/>
      <c r="T87" s="49" t="str">
        <f t="shared" si="11"/>
        <v/>
      </c>
      <c r="U87" s="50"/>
      <c r="V87" s="50"/>
      <c r="W87" s="26" t="str">
        <f t="shared" ca="1" si="8"/>
        <v/>
      </c>
    </row>
    <row r="88" spans="1:23" x14ac:dyDescent="0.2">
      <c r="A88" s="24"/>
      <c r="B88" s="49">
        <f t="shared" si="10"/>
        <v>77</v>
      </c>
      <c r="C88" s="50" t="s">
        <v>276</v>
      </c>
      <c r="D88" s="50" t="s">
        <v>689</v>
      </c>
      <c r="E88" s="26" t="str">
        <f t="shared" ca="1" si="9"/>
        <v/>
      </c>
      <c r="F88" s="24"/>
      <c r="G88" s="49">
        <f t="shared" si="6"/>
        <v>77</v>
      </c>
      <c r="H88" s="108" t="s">
        <v>271</v>
      </c>
      <c r="I88" s="108" t="s">
        <v>1382</v>
      </c>
      <c r="J88" s="90">
        <v>0</v>
      </c>
      <c r="K88" s="90">
        <v>0</v>
      </c>
      <c r="L88" s="90">
        <v>0</v>
      </c>
      <c r="M88" s="90">
        <v>0</v>
      </c>
      <c r="N88" s="90">
        <v>0</v>
      </c>
      <c r="O88" s="91">
        <v>29.648758933</v>
      </c>
      <c r="P88" s="91">
        <v>0</v>
      </c>
      <c r="Q88" s="103">
        <v>0</v>
      </c>
      <c r="R88" s="26" t="str">
        <f t="shared" ca="1" si="7"/>
        <v>Error</v>
      </c>
      <c r="S88" s="24"/>
      <c r="T88" s="49" t="str">
        <f t="shared" si="11"/>
        <v/>
      </c>
      <c r="U88" s="50"/>
      <c r="V88" s="50"/>
      <c r="W88" s="26" t="str">
        <f t="shared" ca="1" si="8"/>
        <v/>
      </c>
    </row>
    <row r="89" spans="1:23" x14ac:dyDescent="0.2">
      <c r="A89" s="24"/>
      <c r="B89" s="49">
        <f t="shared" si="10"/>
        <v>78</v>
      </c>
      <c r="C89" s="50" t="s">
        <v>276</v>
      </c>
      <c r="D89" s="50" t="s">
        <v>764</v>
      </c>
      <c r="E89" s="26" t="str">
        <f t="shared" ca="1" si="9"/>
        <v/>
      </c>
      <c r="F89" s="24"/>
      <c r="G89" s="49">
        <f t="shared" si="6"/>
        <v>78</v>
      </c>
      <c r="H89" s="108" t="s">
        <v>271</v>
      </c>
      <c r="I89" s="108" t="s">
        <v>1383</v>
      </c>
      <c r="J89" s="90">
        <v>0</v>
      </c>
      <c r="K89" s="90">
        <v>0</v>
      </c>
      <c r="L89" s="90">
        <v>0.64556100000000005</v>
      </c>
      <c r="M89" s="90">
        <v>18.399999999999999</v>
      </c>
      <c r="N89" s="90">
        <v>0.64556100000000005</v>
      </c>
      <c r="O89" s="91">
        <v>29.422463120999996</v>
      </c>
      <c r="P89" s="91">
        <v>0</v>
      </c>
      <c r="Q89" s="103">
        <v>0</v>
      </c>
      <c r="R89" s="26" t="str">
        <f t="shared" ca="1" si="7"/>
        <v>Error</v>
      </c>
      <c r="S89" s="24"/>
      <c r="T89" s="49" t="str">
        <f t="shared" si="11"/>
        <v/>
      </c>
      <c r="U89" s="50"/>
      <c r="V89" s="50"/>
      <c r="W89" s="26" t="str">
        <f t="shared" ca="1" si="8"/>
        <v/>
      </c>
    </row>
    <row r="90" spans="1:23" x14ac:dyDescent="0.2">
      <c r="A90" s="24"/>
      <c r="B90" s="49">
        <f t="shared" si="10"/>
        <v>79</v>
      </c>
      <c r="C90" s="50" t="s">
        <v>277</v>
      </c>
      <c r="D90" s="50" t="s">
        <v>519</v>
      </c>
      <c r="E90" s="26" t="str">
        <f t="shared" ca="1" si="9"/>
        <v/>
      </c>
      <c r="F90" s="24"/>
      <c r="G90" s="49">
        <f t="shared" si="6"/>
        <v>79</v>
      </c>
      <c r="H90" s="108" t="s">
        <v>271</v>
      </c>
      <c r="I90" s="108" t="s">
        <v>1384</v>
      </c>
      <c r="J90" s="90">
        <v>0</v>
      </c>
      <c r="K90" s="90">
        <v>0</v>
      </c>
      <c r="L90" s="90">
        <v>1.597877</v>
      </c>
      <c r="M90" s="90">
        <v>72</v>
      </c>
      <c r="N90" s="90">
        <v>1.597877</v>
      </c>
      <c r="O90" s="91">
        <v>63.101165756280004</v>
      </c>
      <c r="P90" s="91">
        <v>0</v>
      </c>
      <c r="Q90" s="103">
        <v>0</v>
      </c>
      <c r="R90" s="26" t="str">
        <f t="shared" ca="1" si="7"/>
        <v>Error</v>
      </c>
      <c r="S90" s="24"/>
      <c r="T90" s="49" t="str">
        <f t="shared" si="11"/>
        <v/>
      </c>
      <c r="U90" s="50"/>
      <c r="V90" s="50"/>
      <c r="W90" s="26" t="str">
        <f t="shared" ca="1" si="8"/>
        <v/>
      </c>
    </row>
    <row r="91" spans="1:23" x14ac:dyDescent="0.2">
      <c r="A91" s="24"/>
      <c r="B91" s="49">
        <f t="shared" si="10"/>
        <v>80</v>
      </c>
      <c r="C91" s="50" t="s">
        <v>277</v>
      </c>
      <c r="D91" s="50" t="s">
        <v>545</v>
      </c>
      <c r="E91" s="26" t="str">
        <f t="shared" ca="1" si="9"/>
        <v/>
      </c>
      <c r="F91" s="24"/>
      <c r="G91" s="49">
        <f t="shared" si="6"/>
        <v>80</v>
      </c>
      <c r="H91" s="108" t="s">
        <v>271</v>
      </c>
      <c r="I91" s="108" t="s">
        <v>1385</v>
      </c>
      <c r="J91" s="90">
        <v>0</v>
      </c>
      <c r="K91" s="90">
        <v>0</v>
      </c>
      <c r="L91" s="90">
        <v>2.82256391086</v>
      </c>
      <c r="M91" s="90">
        <v>70.400000000000006</v>
      </c>
      <c r="N91" s="90">
        <v>2.829326</v>
      </c>
      <c r="O91" s="91">
        <v>70.085355651299992</v>
      </c>
      <c r="P91" s="91">
        <v>0</v>
      </c>
      <c r="Q91" s="103">
        <v>0</v>
      </c>
      <c r="R91" s="26" t="str">
        <f t="shared" ca="1" si="7"/>
        <v>Error</v>
      </c>
      <c r="S91" s="24"/>
      <c r="T91" s="49" t="str">
        <f t="shared" si="11"/>
        <v/>
      </c>
      <c r="U91" s="50"/>
      <c r="V91" s="50"/>
      <c r="W91" s="26" t="str">
        <f t="shared" ca="1" si="8"/>
        <v/>
      </c>
    </row>
    <row r="92" spans="1:23" x14ac:dyDescent="0.2">
      <c r="A92" s="24"/>
      <c r="B92" s="49">
        <f t="shared" si="10"/>
        <v>81</v>
      </c>
      <c r="C92" s="50" t="s">
        <v>277</v>
      </c>
      <c r="D92" s="50" t="s">
        <v>639</v>
      </c>
      <c r="E92" s="26" t="str">
        <f t="shared" ca="1" si="9"/>
        <v/>
      </c>
      <c r="F92" s="24"/>
      <c r="G92" s="49">
        <f t="shared" si="6"/>
        <v>81</v>
      </c>
      <c r="H92" s="108" t="s">
        <v>271</v>
      </c>
      <c r="I92" s="108" t="s">
        <v>1220</v>
      </c>
      <c r="J92" s="90">
        <v>0</v>
      </c>
      <c r="K92" s="90">
        <v>0</v>
      </c>
      <c r="L92" s="90">
        <v>0</v>
      </c>
      <c r="M92" s="90">
        <v>15.8</v>
      </c>
      <c r="N92" s="90">
        <v>0</v>
      </c>
      <c r="O92" s="91">
        <v>16.294212368720004</v>
      </c>
      <c r="P92" s="91">
        <v>0</v>
      </c>
      <c r="Q92" s="103">
        <v>0</v>
      </c>
      <c r="R92" s="26" t="str">
        <f t="shared" ca="1" si="7"/>
        <v/>
      </c>
      <c r="S92" s="24"/>
      <c r="T92" s="49" t="str">
        <f t="shared" si="11"/>
        <v/>
      </c>
      <c r="U92" s="50"/>
      <c r="V92" s="50"/>
      <c r="W92" s="26" t="str">
        <f t="shared" ca="1" si="8"/>
        <v/>
      </c>
    </row>
    <row r="93" spans="1:23" x14ac:dyDescent="0.2">
      <c r="A93" s="24"/>
      <c r="B93" s="49">
        <f t="shared" si="10"/>
        <v>82</v>
      </c>
      <c r="C93" s="50" t="s">
        <v>277</v>
      </c>
      <c r="D93" s="50" t="s">
        <v>782</v>
      </c>
      <c r="E93" s="26" t="str">
        <f t="shared" ca="1" si="9"/>
        <v/>
      </c>
      <c r="F93" s="24"/>
      <c r="G93" s="49">
        <f t="shared" si="6"/>
        <v>82</v>
      </c>
      <c r="H93" s="108" t="s">
        <v>271</v>
      </c>
      <c r="I93" s="108" t="s">
        <v>1224</v>
      </c>
      <c r="J93" s="90">
        <v>0</v>
      </c>
      <c r="K93" s="90">
        <v>0</v>
      </c>
      <c r="L93" s="90">
        <v>1.1815820790199998</v>
      </c>
      <c r="M93" s="90">
        <v>27.9</v>
      </c>
      <c r="N93" s="90">
        <v>1.1203138795099998</v>
      </c>
      <c r="O93" s="91">
        <v>33.181731275499999</v>
      </c>
      <c r="P93" s="91">
        <v>0.89275143901999998</v>
      </c>
      <c r="Q93" s="103">
        <v>1.4153012211</v>
      </c>
      <c r="R93" s="26" t="str">
        <f t="shared" ca="1" si="7"/>
        <v/>
      </c>
      <c r="S93" s="24"/>
      <c r="T93" s="49" t="str">
        <f t="shared" si="11"/>
        <v/>
      </c>
      <c r="U93" s="50"/>
      <c r="V93" s="50"/>
      <c r="W93" s="26" t="str">
        <f t="shared" ca="1" si="8"/>
        <v/>
      </c>
    </row>
    <row r="94" spans="1:23" x14ac:dyDescent="0.2">
      <c r="A94" s="24"/>
      <c r="B94" s="49">
        <f t="shared" si="10"/>
        <v>83</v>
      </c>
      <c r="C94" s="50" t="s">
        <v>277</v>
      </c>
      <c r="D94" s="50" t="s">
        <v>852</v>
      </c>
      <c r="E94" s="26" t="str">
        <f t="shared" ca="1" si="9"/>
        <v/>
      </c>
      <c r="F94" s="24"/>
      <c r="G94" s="49">
        <f t="shared" si="6"/>
        <v>83</v>
      </c>
      <c r="H94" s="108" t="s">
        <v>271</v>
      </c>
      <c r="I94" s="108" t="s">
        <v>1227</v>
      </c>
      <c r="J94" s="90">
        <v>0</v>
      </c>
      <c r="K94" s="90">
        <v>0</v>
      </c>
      <c r="L94" s="90">
        <v>0</v>
      </c>
      <c r="M94" s="90">
        <v>0</v>
      </c>
      <c r="N94" s="90">
        <v>0</v>
      </c>
      <c r="O94" s="91">
        <v>8.4174342307199996</v>
      </c>
      <c r="P94" s="91">
        <v>0</v>
      </c>
      <c r="Q94" s="103">
        <v>0</v>
      </c>
      <c r="R94" s="26" t="str">
        <f t="shared" ca="1" si="7"/>
        <v/>
      </c>
      <c r="S94" s="24"/>
      <c r="T94" s="49" t="str">
        <f t="shared" si="11"/>
        <v/>
      </c>
      <c r="U94" s="50"/>
      <c r="V94" s="50"/>
      <c r="W94" s="26" t="str">
        <f t="shared" ca="1" si="8"/>
        <v/>
      </c>
    </row>
    <row r="95" spans="1:23" x14ac:dyDescent="0.2">
      <c r="A95" s="24"/>
      <c r="B95" s="49">
        <f t="shared" si="10"/>
        <v>84</v>
      </c>
      <c r="C95" s="50" t="s">
        <v>277</v>
      </c>
      <c r="D95" s="50" t="s">
        <v>886</v>
      </c>
      <c r="E95" s="26" t="str">
        <f t="shared" ca="1" si="9"/>
        <v/>
      </c>
      <c r="F95" s="24"/>
      <c r="G95" s="49">
        <f t="shared" si="6"/>
        <v>84</v>
      </c>
      <c r="H95" s="108" t="s">
        <v>271</v>
      </c>
      <c r="I95" s="108" t="s">
        <v>1230</v>
      </c>
      <c r="J95" s="90">
        <v>0</v>
      </c>
      <c r="K95" s="90">
        <v>0</v>
      </c>
      <c r="L95" s="90">
        <v>0.718499</v>
      </c>
      <c r="M95" s="90">
        <v>27</v>
      </c>
      <c r="N95" s="90">
        <v>0.718499</v>
      </c>
      <c r="O95" s="91">
        <v>29.875286391249997</v>
      </c>
      <c r="P95" s="91">
        <v>0</v>
      </c>
      <c r="Q95" s="103">
        <v>0</v>
      </c>
      <c r="R95" s="26" t="str">
        <f t="shared" ca="1" si="7"/>
        <v/>
      </c>
      <c r="S95" s="24"/>
      <c r="T95" s="49" t="str">
        <f t="shared" si="11"/>
        <v/>
      </c>
      <c r="U95" s="50"/>
      <c r="V95" s="50"/>
      <c r="W95" s="26" t="str">
        <f t="shared" ca="1" si="8"/>
        <v/>
      </c>
    </row>
    <row r="96" spans="1:23" x14ac:dyDescent="0.2">
      <c r="A96" s="24"/>
      <c r="B96" s="49">
        <f t="shared" si="10"/>
        <v>85</v>
      </c>
      <c r="C96" s="50" t="s">
        <v>277</v>
      </c>
      <c r="D96" s="50" t="s">
        <v>902</v>
      </c>
      <c r="E96" s="26" t="str">
        <f t="shared" ca="1" si="9"/>
        <v/>
      </c>
      <c r="F96" s="24"/>
      <c r="G96" s="49">
        <f t="shared" si="6"/>
        <v>85</v>
      </c>
      <c r="H96" s="108" t="s">
        <v>271</v>
      </c>
      <c r="I96" s="108" t="s">
        <v>1386</v>
      </c>
      <c r="J96" s="90">
        <v>0</v>
      </c>
      <c r="K96" s="90">
        <v>0</v>
      </c>
      <c r="L96" s="90">
        <v>5.6127970879500007</v>
      </c>
      <c r="M96" s="90">
        <v>99.4</v>
      </c>
      <c r="N96" s="90">
        <v>5.7773320253999998</v>
      </c>
      <c r="O96" s="91">
        <v>338.24817311107</v>
      </c>
      <c r="P96" s="91">
        <v>0</v>
      </c>
      <c r="Q96" s="103">
        <v>0</v>
      </c>
      <c r="R96" s="26" t="str">
        <f t="shared" ca="1" si="7"/>
        <v>Error</v>
      </c>
      <c r="S96" s="24"/>
      <c r="T96" s="49" t="str">
        <f t="shared" si="11"/>
        <v/>
      </c>
      <c r="U96" s="50"/>
      <c r="V96" s="50"/>
      <c r="W96" s="26" t="str">
        <f t="shared" ca="1" si="8"/>
        <v/>
      </c>
    </row>
    <row r="97" spans="1:23" x14ac:dyDescent="0.2">
      <c r="A97" s="24"/>
      <c r="B97" s="49">
        <f t="shared" si="10"/>
        <v>86</v>
      </c>
      <c r="C97" s="50" t="s">
        <v>277</v>
      </c>
      <c r="D97" s="50" t="s">
        <v>917</v>
      </c>
      <c r="E97" s="26" t="str">
        <f t="shared" ca="1" si="9"/>
        <v/>
      </c>
      <c r="F97" s="24"/>
      <c r="G97" s="49">
        <f t="shared" si="6"/>
        <v>86</v>
      </c>
      <c r="H97" s="108" t="s">
        <v>271</v>
      </c>
      <c r="I97" s="108" t="s">
        <v>1237</v>
      </c>
      <c r="J97" s="90">
        <v>0</v>
      </c>
      <c r="K97" s="90">
        <v>0</v>
      </c>
      <c r="L97" s="90">
        <v>0.87402400000000002</v>
      </c>
      <c r="M97" s="90">
        <v>13</v>
      </c>
      <c r="N97" s="90">
        <v>0.87402400000000002</v>
      </c>
      <c r="O97" s="91">
        <v>188.44858242493001</v>
      </c>
      <c r="P97" s="91">
        <v>0</v>
      </c>
      <c r="Q97" s="103">
        <v>0</v>
      </c>
      <c r="R97" s="26" t="str">
        <f t="shared" ca="1" si="7"/>
        <v/>
      </c>
      <c r="S97" s="24"/>
      <c r="T97" s="49" t="str">
        <f t="shared" si="11"/>
        <v/>
      </c>
      <c r="U97" s="50"/>
      <c r="V97" s="50"/>
      <c r="W97" s="26" t="str">
        <f t="shared" ca="1" si="8"/>
        <v/>
      </c>
    </row>
    <row r="98" spans="1:23" x14ac:dyDescent="0.2">
      <c r="A98" s="24"/>
      <c r="B98" s="49">
        <f t="shared" si="10"/>
        <v>87</v>
      </c>
      <c r="C98" s="50" t="s">
        <v>277</v>
      </c>
      <c r="D98" s="50" t="s">
        <v>982</v>
      </c>
      <c r="E98" s="26" t="str">
        <f t="shared" ca="1" si="9"/>
        <v/>
      </c>
      <c r="F98" s="24"/>
      <c r="G98" s="49">
        <f t="shared" si="6"/>
        <v>87</v>
      </c>
      <c r="H98" s="108" t="s">
        <v>271</v>
      </c>
      <c r="I98" s="108" t="s">
        <v>1241</v>
      </c>
      <c r="J98" s="90">
        <v>0</v>
      </c>
      <c r="K98" s="90">
        <v>0</v>
      </c>
      <c r="L98" s="90">
        <v>0.47239799999999993</v>
      </c>
      <c r="M98" s="90">
        <v>75.687369251709995</v>
      </c>
      <c r="N98" s="90">
        <v>0.47239799999999993</v>
      </c>
      <c r="O98" s="91">
        <v>96.167333194690002</v>
      </c>
      <c r="P98" s="91">
        <v>0</v>
      </c>
      <c r="Q98" s="103">
        <v>0</v>
      </c>
      <c r="R98" s="26" t="str">
        <f t="shared" ca="1" si="7"/>
        <v/>
      </c>
      <c r="S98" s="24"/>
      <c r="T98" s="49" t="str">
        <f t="shared" si="11"/>
        <v/>
      </c>
      <c r="U98" s="50"/>
      <c r="V98" s="50"/>
      <c r="W98" s="26" t="str">
        <f t="shared" ca="1" si="8"/>
        <v/>
      </c>
    </row>
    <row r="99" spans="1:23" x14ac:dyDescent="0.2">
      <c r="A99" s="24"/>
      <c r="B99" s="49">
        <f t="shared" si="10"/>
        <v>88</v>
      </c>
      <c r="C99" s="50" t="s">
        <v>277</v>
      </c>
      <c r="D99" s="50" t="s">
        <v>992</v>
      </c>
      <c r="E99" s="26" t="str">
        <f t="shared" ca="1" si="9"/>
        <v/>
      </c>
      <c r="F99" s="24"/>
      <c r="G99" s="49">
        <f t="shared" si="6"/>
        <v>88</v>
      </c>
      <c r="H99" s="108" t="s">
        <v>271</v>
      </c>
      <c r="I99" s="108" t="s">
        <v>1245</v>
      </c>
      <c r="J99" s="90">
        <v>0</v>
      </c>
      <c r="K99" s="90">
        <v>0</v>
      </c>
      <c r="L99" s="90">
        <v>3.0111742351999999</v>
      </c>
      <c r="M99" s="90">
        <v>43.8</v>
      </c>
      <c r="N99" s="90">
        <v>2.8384574807199998</v>
      </c>
      <c r="O99" s="91">
        <v>40.464835608349993</v>
      </c>
      <c r="P99" s="91">
        <v>0</v>
      </c>
      <c r="Q99" s="103">
        <v>0</v>
      </c>
      <c r="R99" s="26" t="str">
        <f t="shared" ca="1" si="7"/>
        <v/>
      </c>
      <c r="S99" s="24"/>
      <c r="T99" s="49" t="str">
        <f t="shared" si="11"/>
        <v/>
      </c>
      <c r="U99" s="50"/>
      <c r="V99" s="50"/>
      <c r="W99" s="26" t="str">
        <f t="shared" ca="1" si="8"/>
        <v/>
      </c>
    </row>
    <row r="100" spans="1:23" x14ac:dyDescent="0.2">
      <c r="A100" s="24"/>
      <c r="B100" s="49">
        <f t="shared" si="10"/>
        <v>89</v>
      </c>
      <c r="C100" s="50" t="s">
        <v>277</v>
      </c>
      <c r="D100" s="50" t="s">
        <v>1042</v>
      </c>
      <c r="E100" s="26" t="str">
        <f t="shared" ca="1" si="9"/>
        <v/>
      </c>
      <c r="F100" s="24"/>
      <c r="G100" s="49">
        <f t="shared" si="6"/>
        <v>89</v>
      </c>
      <c r="H100" s="108" t="s">
        <v>271</v>
      </c>
      <c r="I100" s="108" t="s">
        <v>1249</v>
      </c>
      <c r="J100" s="90">
        <v>0</v>
      </c>
      <c r="K100" s="90">
        <v>0</v>
      </c>
      <c r="L100" s="90">
        <v>1.8374739427199998</v>
      </c>
      <c r="M100" s="90">
        <v>88.1</v>
      </c>
      <c r="N100" s="90">
        <v>1.8582280782</v>
      </c>
      <c r="O100" s="91">
        <v>113.00426072981001</v>
      </c>
      <c r="P100" s="91">
        <v>1.34124564951</v>
      </c>
      <c r="Q100" s="103">
        <v>1.1112544428800002</v>
      </c>
      <c r="R100" s="26" t="str">
        <f t="shared" ca="1" si="7"/>
        <v/>
      </c>
      <c r="S100" s="24"/>
      <c r="T100" s="49" t="str">
        <f t="shared" si="11"/>
        <v/>
      </c>
      <c r="U100" s="50"/>
      <c r="V100" s="50"/>
      <c r="W100" s="26" t="str">
        <f t="shared" ca="1" si="8"/>
        <v/>
      </c>
    </row>
    <row r="101" spans="1:23" x14ac:dyDescent="0.2">
      <c r="A101" s="24"/>
      <c r="B101" s="49">
        <f t="shared" si="10"/>
        <v>90</v>
      </c>
      <c r="C101" s="50" t="s">
        <v>278</v>
      </c>
      <c r="D101" s="50" t="s">
        <v>313</v>
      </c>
      <c r="E101" s="26" t="str">
        <f t="shared" ca="1" si="9"/>
        <v/>
      </c>
      <c r="F101" s="24"/>
      <c r="G101" s="49">
        <f t="shared" si="6"/>
        <v>90</v>
      </c>
      <c r="H101" s="108" t="s">
        <v>271</v>
      </c>
      <c r="I101" s="108" t="s">
        <v>1188</v>
      </c>
      <c r="J101" s="90">
        <v>0</v>
      </c>
      <c r="K101" s="90">
        <v>0</v>
      </c>
      <c r="L101" s="90">
        <v>10.059582727700001</v>
      </c>
      <c r="M101" s="90">
        <v>130.1</v>
      </c>
      <c r="N101" s="90">
        <v>9.9952809134199985</v>
      </c>
      <c r="O101" s="91">
        <v>151.19212189891999</v>
      </c>
      <c r="P101" s="91">
        <v>6.1827107232000005</v>
      </c>
      <c r="Q101" s="103">
        <v>5.5004484472500002</v>
      </c>
      <c r="R101" s="26" t="str">
        <f t="shared" ca="1" si="7"/>
        <v/>
      </c>
      <c r="S101" s="24"/>
      <c r="T101" s="49" t="str">
        <f t="shared" si="11"/>
        <v/>
      </c>
      <c r="U101" s="50"/>
      <c r="V101" s="50"/>
      <c r="W101" s="26" t="str">
        <f t="shared" ca="1" si="8"/>
        <v/>
      </c>
    </row>
    <row r="102" spans="1:23" x14ac:dyDescent="0.2">
      <c r="A102" s="24"/>
      <c r="B102" s="49">
        <f t="shared" si="10"/>
        <v>91</v>
      </c>
      <c r="C102" s="50" t="s">
        <v>278</v>
      </c>
      <c r="D102" s="50" t="s">
        <v>344</v>
      </c>
      <c r="E102" s="26" t="str">
        <f t="shared" ca="1" si="9"/>
        <v/>
      </c>
      <c r="F102" s="24"/>
      <c r="G102" s="49">
        <f t="shared" si="6"/>
        <v>91</v>
      </c>
      <c r="H102" s="108" t="s">
        <v>271</v>
      </c>
      <c r="I102" s="108" t="s">
        <v>615</v>
      </c>
      <c r="J102" s="90">
        <v>0</v>
      </c>
      <c r="K102" s="90">
        <v>0</v>
      </c>
      <c r="L102" s="90">
        <v>0</v>
      </c>
      <c r="M102" s="90">
        <v>0</v>
      </c>
      <c r="N102" s="90">
        <v>6.0471552299999985E-3</v>
      </c>
      <c r="O102" s="91">
        <v>23.678349885150002</v>
      </c>
      <c r="P102" s="91">
        <v>0</v>
      </c>
      <c r="Q102" s="103">
        <v>0</v>
      </c>
      <c r="R102" s="26" t="str">
        <f t="shared" ca="1" si="7"/>
        <v/>
      </c>
      <c r="S102" s="24"/>
      <c r="T102" s="49" t="str">
        <f t="shared" si="11"/>
        <v/>
      </c>
      <c r="U102" s="50"/>
      <c r="V102" s="50"/>
      <c r="W102" s="26" t="str">
        <f t="shared" ca="1" si="8"/>
        <v/>
      </c>
    </row>
    <row r="103" spans="1:23" x14ac:dyDescent="0.2">
      <c r="A103" s="24"/>
      <c r="B103" s="49">
        <f t="shared" si="10"/>
        <v>92</v>
      </c>
      <c r="C103" s="50" t="s">
        <v>278</v>
      </c>
      <c r="D103" s="50" t="s">
        <v>435</v>
      </c>
      <c r="E103" s="26" t="str">
        <f t="shared" ca="1" si="9"/>
        <v/>
      </c>
      <c r="F103" s="24"/>
      <c r="G103" s="49">
        <f t="shared" si="6"/>
        <v>92</v>
      </c>
      <c r="H103" s="108" t="s">
        <v>271</v>
      </c>
      <c r="I103" s="108" t="s">
        <v>1257</v>
      </c>
      <c r="J103" s="90">
        <v>0</v>
      </c>
      <c r="K103" s="90">
        <v>0</v>
      </c>
      <c r="L103" s="90">
        <v>4.9680152068999996</v>
      </c>
      <c r="M103" s="90">
        <v>3.3</v>
      </c>
      <c r="N103" s="90">
        <v>5.0567415138399996</v>
      </c>
      <c r="O103" s="91">
        <v>5.0999999999999996</v>
      </c>
      <c r="P103" s="91">
        <v>3.7866849136999998</v>
      </c>
      <c r="Q103" s="103">
        <v>1.1602210795200001</v>
      </c>
      <c r="R103" s="26" t="str">
        <f t="shared" ca="1" si="7"/>
        <v/>
      </c>
      <c r="S103" s="24"/>
      <c r="T103" s="49" t="str">
        <f t="shared" si="11"/>
        <v/>
      </c>
      <c r="U103" s="50"/>
      <c r="V103" s="50"/>
      <c r="W103" s="26" t="str">
        <f t="shared" ca="1" si="8"/>
        <v/>
      </c>
    </row>
    <row r="104" spans="1:23" x14ac:dyDescent="0.2">
      <c r="A104" s="24"/>
      <c r="B104" s="49">
        <f t="shared" si="10"/>
        <v>93</v>
      </c>
      <c r="C104" s="50" t="s">
        <v>278</v>
      </c>
      <c r="D104" s="50" t="s">
        <v>492</v>
      </c>
      <c r="E104" s="26" t="str">
        <f t="shared" ca="1" si="9"/>
        <v/>
      </c>
      <c r="F104" s="24"/>
      <c r="G104" s="49">
        <f t="shared" si="6"/>
        <v>93</v>
      </c>
      <c r="H104" s="108" t="s">
        <v>271</v>
      </c>
      <c r="I104" s="108" t="s">
        <v>1261</v>
      </c>
      <c r="J104" s="90">
        <v>0</v>
      </c>
      <c r="K104" s="90">
        <v>0</v>
      </c>
      <c r="L104" s="90">
        <v>0.62493424551999999</v>
      </c>
      <c r="M104" s="90">
        <v>16.399999999999999</v>
      </c>
      <c r="N104" s="90">
        <v>0.59125184200000003</v>
      </c>
      <c r="O104" s="91">
        <v>72.901369232259995</v>
      </c>
      <c r="P104" s="91">
        <v>0</v>
      </c>
      <c r="Q104" s="103">
        <v>0</v>
      </c>
      <c r="R104" s="26" t="str">
        <f t="shared" ca="1" si="7"/>
        <v/>
      </c>
      <c r="S104" s="24"/>
      <c r="T104" s="49" t="str">
        <f t="shared" si="11"/>
        <v/>
      </c>
      <c r="U104" s="50"/>
      <c r="V104" s="50"/>
      <c r="W104" s="26" t="str">
        <f t="shared" ca="1" si="8"/>
        <v/>
      </c>
    </row>
    <row r="105" spans="1:23" x14ac:dyDescent="0.2">
      <c r="A105" s="24"/>
      <c r="B105" s="49">
        <f t="shared" si="10"/>
        <v>94</v>
      </c>
      <c r="C105" s="50" t="s">
        <v>278</v>
      </c>
      <c r="D105" s="50" t="s">
        <v>520</v>
      </c>
      <c r="E105" s="26" t="str">
        <f t="shared" ca="1" si="9"/>
        <v/>
      </c>
      <c r="F105" s="24"/>
      <c r="G105" s="49">
        <f t="shared" ref="G105:G655" si="12">IF(AND(H104&lt;&gt;"",ISNUMBER(G104)),G104+1,"")</f>
        <v>94</v>
      </c>
      <c r="H105" s="108" t="s">
        <v>271</v>
      </c>
      <c r="I105" s="108" t="s">
        <v>1387</v>
      </c>
      <c r="J105" s="90">
        <v>0</v>
      </c>
      <c r="K105" s="90">
        <v>0</v>
      </c>
      <c r="L105" s="90">
        <v>0</v>
      </c>
      <c r="M105" s="90">
        <v>0.98447312637999984</v>
      </c>
      <c r="N105" s="90">
        <v>0</v>
      </c>
      <c r="O105" s="91">
        <v>2.46118281595</v>
      </c>
      <c r="P105" s="91">
        <v>0</v>
      </c>
      <c r="Q105" s="103">
        <v>0</v>
      </c>
      <c r="R105" s="26" t="str">
        <f t="shared" ca="1" si="7"/>
        <v>Error</v>
      </c>
      <c r="S105" s="24"/>
      <c r="T105" s="49" t="str">
        <f t="shared" si="11"/>
        <v/>
      </c>
      <c r="U105" s="50"/>
      <c r="V105" s="50"/>
      <c r="W105" s="26" t="str">
        <f t="shared" ca="1" si="8"/>
        <v/>
      </c>
    </row>
    <row r="106" spans="1:23" x14ac:dyDescent="0.2">
      <c r="A106" s="24"/>
      <c r="B106" s="49">
        <f t="shared" si="10"/>
        <v>95</v>
      </c>
      <c r="C106" s="50" t="s">
        <v>278</v>
      </c>
      <c r="D106" s="50" t="s">
        <v>663</v>
      </c>
      <c r="E106" s="26" t="str">
        <f t="shared" ca="1" si="9"/>
        <v/>
      </c>
      <c r="F106" s="24"/>
      <c r="G106" s="49">
        <f t="shared" si="12"/>
        <v>95</v>
      </c>
      <c r="H106" s="108" t="s">
        <v>271</v>
      </c>
      <c r="I106" s="108" t="s">
        <v>872</v>
      </c>
      <c r="J106" s="90">
        <v>0</v>
      </c>
      <c r="K106" s="90">
        <v>0</v>
      </c>
      <c r="L106" s="90">
        <v>2.20831060599</v>
      </c>
      <c r="M106" s="90">
        <v>32.6</v>
      </c>
      <c r="N106" s="90">
        <v>2.210499</v>
      </c>
      <c r="O106" s="91">
        <v>378.79477781764007</v>
      </c>
      <c r="P106" s="91">
        <v>0</v>
      </c>
      <c r="Q106" s="103">
        <v>0</v>
      </c>
      <c r="R106" s="26" t="str">
        <f t="shared" ca="1" si="7"/>
        <v/>
      </c>
      <c r="S106" s="24"/>
      <c r="T106" s="49" t="str">
        <f t="shared" si="11"/>
        <v/>
      </c>
      <c r="U106" s="50"/>
      <c r="V106" s="50"/>
      <c r="W106" s="26" t="str">
        <f t="shared" ca="1" si="8"/>
        <v/>
      </c>
    </row>
    <row r="107" spans="1:23" x14ac:dyDescent="0.2">
      <c r="A107" s="24"/>
      <c r="B107" s="49">
        <f t="shared" si="10"/>
        <v>96</v>
      </c>
      <c r="C107" s="50" t="s">
        <v>278</v>
      </c>
      <c r="D107" s="50" t="s">
        <v>685</v>
      </c>
      <c r="E107" s="26" t="str">
        <f t="shared" ca="1" si="9"/>
        <v/>
      </c>
      <c r="F107" s="24"/>
      <c r="G107" s="49">
        <f t="shared" si="12"/>
        <v>96</v>
      </c>
      <c r="H107" s="108" t="s">
        <v>271</v>
      </c>
      <c r="I107" s="108" t="s">
        <v>530</v>
      </c>
      <c r="J107" s="90">
        <v>0</v>
      </c>
      <c r="K107" s="90">
        <v>0</v>
      </c>
      <c r="L107" s="90">
        <v>0.21460499999999999</v>
      </c>
      <c r="M107" s="90">
        <v>17.5</v>
      </c>
      <c r="N107" s="90">
        <v>0.20961328770000001</v>
      </c>
      <c r="O107" s="91">
        <v>15.609407257899999</v>
      </c>
      <c r="P107" s="91">
        <v>0</v>
      </c>
      <c r="Q107" s="103">
        <v>0</v>
      </c>
      <c r="R107" s="26" t="str">
        <f t="shared" ca="1" si="7"/>
        <v/>
      </c>
      <c r="S107" s="24"/>
      <c r="T107" s="49" t="str">
        <f t="shared" si="11"/>
        <v/>
      </c>
      <c r="U107" s="50"/>
      <c r="V107" s="50"/>
      <c r="W107" s="26" t="str">
        <f t="shared" ca="1" si="8"/>
        <v/>
      </c>
    </row>
    <row r="108" spans="1:23" x14ac:dyDescent="0.2">
      <c r="A108" s="24"/>
      <c r="B108" s="49">
        <f t="shared" si="10"/>
        <v>97</v>
      </c>
      <c r="C108" s="50" t="s">
        <v>278</v>
      </c>
      <c r="D108" s="50" t="s">
        <v>726</v>
      </c>
      <c r="E108" s="26" t="str">
        <f t="shared" ca="1" si="9"/>
        <v/>
      </c>
      <c r="F108" s="24"/>
      <c r="G108" s="49">
        <f t="shared" si="12"/>
        <v>97</v>
      </c>
      <c r="H108" s="108" t="s">
        <v>271</v>
      </c>
      <c r="I108" s="108" t="s">
        <v>1388</v>
      </c>
      <c r="J108" s="90">
        <v>0</v>
      </c>
      <c r="K108" s="90">
        <v>0</v>
      </c>
      <c r="L108" s="90">
        <v>4.8256226222399992</v>
      </c>
      <c r="M108" s="90">
        <v>17.7</v>
      </c>
      <c r="N108" s="90">
        <v>4.8936080923199992</v>
      </c>
      <c r="O108" s="91">
        <v>65.936910734960009</v>
      </c>
      <c r="P108" s="91">
        <v>0</v>
      </c>
      <c r="Q108" s="103">
        <v>0</v>
      </c>
      <c r="R108" s="26" t="str">
        <f t="shared" ca="1" si="7"/>
        <v>Error</v>
      </c>
      <c r="S108" s="24"/>
      <c r="T108" s="49" t="str">
        <f t="shared" si="11"/>
        <v/>
      </c>
      <c r="U108" s="50"/>
      <c r="V108" s="50"/>
      <c r="W108" s="26" t="str">
        <f t="shared" ca="1" si="8"/>
        <v/>
      </c>
    </row>
    <row r="109" spans="1:23" x14ac:dyDescent="0.2">
      <c r="A109" s="24"/>
      <c r="B109" s="49">
        <f t="shared" si="10"/>
        <v>98</v>
      </c>
      <c r="C109" s="50" t="s">
        <v>278</v>
      </c>
      <c r="D109" s="50" t="s">
        <v>783</v>
      </c>
      <c r="E109" s="26" t="str">
        <f t="shared" ca="1" si="9"/>
        <v/>
      </c>
      <c r="F109" s="24"/>
      <c r="G109" s="49">
        <f t="shared" si="12"/>
        <v>98</v>
      </c>
      <c r="H109" s="108" t="s">
        <v>271</v>
      </c>
      <c r="I109" s="108" t="s">
        <v>1389</v>
      </c>
      <c r="J109" s="90">
        <v>0</v>
      </c>
      <c r="K109" s="90">
        <v>0</v>
      </c>
      <c r="L109" s="90">
        <v>0.36754399999999998</v>
      </c>
      <c r="M109" s="90">
        <v>12.1</v>
      </c>
      <c r="N109" s="90">
        <v>0.36754399999999998</v>
      </c>
      <c r="O109" s="91">
        <v>15.718640431879999</v>
      </c>
      <c r="P109" s="91">
        <v>0</v>
      </c>
      <c r="Q109" s="103">
        <v>0</v>
      </c>
      <c r="R109" s="26" t="str">
        <f t="shared" ca="1" si="7"/>
        <v>Error</v>
      </c>
      <c r="S109" s="24"/>
      <c r="T109" s="49" t="str">
        <f t="shared" si="11"/>
        <v/>
      </c>
      <c r="U109" s="50"/>
      <c r="V109" s="50"/>
      <c r="W109" s="26" t="str">
        <f t="shared" ca="1" si="8"/>
        <v/>
      </c>
    </row>
    <row r="110" spans="1:23" x14ac:dyDescent="0.2">
      <c r="A110" s="24"/>
      <c r="B110" s="49">
        <f t="shared" si="10"/>
        <v>99</v>
      </c>
      <c r="C110" s="50" t="s">
        <v>278</v>
      </c>
      <c r="D110" s="50" t="s">
        <v>801</v>
      </c>
      <c r="E110" s="26" t="str">
        <f t="shared" ca="1" si="9"/>
        <v/>
      </c>
      <c r="F110" s="24"/>
      <c r="G110" s="49">
        <f t="shared" si="12"/>
        <v>99</v>
      </c>
      <c r="H110" s="108" t="s">
        <v>271</v>
      </c>
      <c r="I110" s="108" t="s">
        <v>1390</v>
      </c>
      <c r="J110" s="90">
        <v>0</v>
      </c>
      <c r="K110" s="90">
        <v>0</v>
      </c>
      <c r="L110" s="90">
        <v>1.0861851634199999</v>
      </c>
      <c r="M110" s="90">
        <v>28.6</v>
      </c>
      <c r="N110" s="90">
        <v>1.0861851634199999</v>
      </c>
      <c r="O110" s="91">
        <v>118.66765185598</v>
      </c>
      <c r="P110" s="91">
        <v>0</v>
      </c>
      <c r="Q110" s="103">
        <v>0</v>
      </c>
      <c r="R110" s="26" t="str">
        <f t="shared" ca="1" si="7"/>
        <v>Error</v>
      </c>
      <c r="S110" s="24"/>
      <c r="T110" s="49" t="str">
        <f t="shared" si="11"/>
        <v/>
      </c>
      <c r="U110" s="50"/>
      <c r="V110" s="50"/>
      <c r="W110" s="26" t="str">
        <f t="shared" ca="1" si="8"/>
        <v/>
      </c>
    </row>
    <row r="111" spans="1:23" x14ac:dyDescent="0.2">
      <c r="A111" s="24"/>
      <c r="B111" s="49">
        <f t="shared" si="10"/>
        <v>100</v>
      </c>
      <c r="C111" s="50" t="s">
        <v>278</v>
      </c>
      <c r="D111" s="50" t="s">
        <v>817</v>
      </c>
      <c r="E111" s="26" t="str">
        <f t="shared" ca="1" si="9"/>
        <v/>
      </c>
      <c r="F111" s="24"/>
      <c r="G111" s="49">
        <f t="shared" si="12"/>
        <v>100</v>
      </c>
      <c r="H111" s="108" t="s">
        <v>271</v>
      </c>
      <c r="I111" s="108" t="s">
        <v>1056</v>
      </c>
      <c r="J111" s="90">
        <v>0</v>
      </c>
      <c r="K111" s="90">
        <v>0</v>
      </c>
      <c r="L111" s="90">
        <v>0.51423368204999997</v>
      </c>
      <c r="M111" s="90">
        <v>40.4</v>
      </c>
      <c r="N111" s="90">
        <v>0.51604499999999998</v>
      </c>
      <c r="O111" s="91">
        <v>172.91927758652</v>
      </c>
      <c r="P111" s="91">
        <v>0</v>
      </c>
      <c r="Q111" s="103">
        <v>0</v>
      </c>
      <c r="R111" s="26" t="str">
        <f t="shared" ca="1" si="7"/>
        <v/>
      </c>
      <c r="S111" s="24"/>
      <c r="T111" s="49" t="str">
        <f t="shared" si="11"/>
        <v/>
      </c>
      <c r="U111" s="50"/>
      <c r="V111" s="50"/>
      <c r="W111" s="26" t="str">
        <f t="shared" ca="1" si="8"/>
        <v/>
      </c>
    </row>
    <row r="112" spans="1:23" x14ac:dyDescent="0.2">
      <c r="A112" s="24"/>
      <c r="B112" s="49">
        <f t="shared" si="10"/>
        <v>101</v>
      </c>
      <c r="C112" s="50" t="s">
        <v>278</v>
      </c>
      <c r="D112" s="50" t="s">
        <v>836</v>
      </c>
      <c r="E112" s="26" t="str">
        <f t="shared" ca="1" si="9"/>
        <v/>
      </c>
      <c r="F112" s="24"/>
      <c r="G112" s="49">
        <f t="shared" si="12"/>
        <v>101</v>
      </c>
      <c r="H112" s="108" t="s">
        <v>271</v>
      </c>
      <c r="I112" s="108" t="s">
        <v>1282</v>
      </c>
      <c r="J112" s="90">
        <v>0</v>
      </c>
      <c r="K112" s="90">
        <v>0</v>
      </c>
      <c r="L112" s="90">
        <v>2.0963631592800001</v>
      </c>
      <c r="M112" s="90">
        <v>23.586341683429996</v>
      </c>
      <c r="N112" s="90">
        <v>2.1239037180400002</v>
      </c>
      <c r="O112" s="91">
        <v>74.354262568940001</v>
      </c>
      <c r="P112" s="91">
        <v>0</v>
      </c>
      <c r="Q112" s="103">
        <v>0</v>
      </c>
      <c r="R112" s="26" t="str">
        <f t="shared" ca="1" si="7"/>
        <v/>
      </c>
      <c r="S112" s="24"/>
      <c r="T112" s="49" t="str">
        <f t="shared" si="11"/>
        <v/>
      </c>
      <c r="U112" s="50"/>
      <c r="V112" s="50"/>
      <c r="W112" s="26" t="str">
        <f t="shared" ca="1" si="8"/>
        <v/>
      </c>
    </row>
    <row r="113" spans="1:23" x14ac:dyDescent="0.2">
      <c r="A113" s="24"/>
      <c r="B113" s="49">
        <f t="shared" si="10"/>
        <v>102</v>
      </c>
      <c r="C113" s="50" t="s">
        <v>278</v>
      </c>
      <c r="D113" s="50" t="s">
        <v>871</v>
      </c>
      <c r="E113" s="26" t="str">
        <f t="shared" ca="1" si="9"/>
        <v/>
      </c>
      <c r="F113" s="24"/>
      <c r="G113" s="49">
        <f t="shared" si="12"/>
        <v>102</v>
      </c>
      <c r="H113" s="108" t="s">
        <v>271</v>
      </c>
      <c r="I113" s="108" t="s">
        <v>1391</v>
      </c>
      <c r="J113" s="90">
        <v>0</v>
      </c>
      <c r="K113" s="90">
        <v>0</v>
      </c>
      <c r="L113" s="90">
        <v>3.332017</v>
      </c>
      <c r="M113" s="90">
        <v>15.892105127499997</v>
      </c>
      <c r="N113" s="90">
        <v>3.332017</v>
      </c>
      <c r="O113" s="91">
        <v>94.439822315639987</v>
      </c>
      <c r="P113" s="91">
        <v>0</v>
      </c>
      <c r="Q113" s="103">
        <v>0</v>
      </c>
      <c r="R113" s="26" t="str">
        <f t="shared" ca="1" si="7"/>
        <v>Error</v>
      </c>
      <c r="S113" s="24"/>
      <c r="T113" s="49" t="str">
        <f t="shared" si="11"/>
        <v/>
      </c>
      <c r="U113" s="50"/>
      <c r="V113" s="50"/>
      <c r="W113" s="26" t="str">
        <f t="shared" ca="1" si="8"/>
        <v/>
      </c>
    </row>
    <row r="114" spans="1:23" x14ac:dyDescent="0.2">
      <c r="A114" s="24"/>
      <c r="B114" s="49">
        <f t="shared" si="10"/>
        <v>103</v>
      </c>
      <c r="C114" s="50" t="s">
        <v>279</v>
      </c>
      <c r="D114" s="50" t="s">
        <v>571</v>
      </c>
      <c r="E114" s="26" t="str">
        <f t="shared" ca="1" si="9"/>
        <v/>
      </c>
      <c r="F114" s="24"/>
      <c r="G114" s="49">
        <f t="shared" si="12"/>
        <v>103</v>
      </c>
      <c r="H114" s="108" t="s">
        <v>271</v>
      </c>
      <c r="I114" s="108" t="s">
        <v>1288</v>
      </c>
      <c r="J114" s="90">
        <v>0</v>
      </c>
      <c r="K114" s="90">
        <v>0</v>
      </c>
      <c r="L114" s="90">
        <v>1.3110098608299998</v>
      </c>
      <c r="M114" s="90">
        <v>51.777090054809996</v>
      </c>
      <c r="N114" s="90">
        <v>1.3152928634399998</v>
      </c>
      <c r="O114" s="91">
        <v>63.167107344750001</v>
      </c>
      <c r="P114" s="91">
        <v>0</v>
      </c>
      <c r="Q114" s="103">
        <v>0</v>
      </c>
      <c r="R114" s="26" t="str">
        <f t="shared" ca="1" si="7"/>
        <v/>
      </c>
      <c r="S114" s="24"/>
      <c r="T114" s="49" t="str">
        <f t="shared" si="11"/>
        <v/>
      </c>
      <c r="U114" s="50"/>
      <c r="V114" s="50"/>
      <c r="W114" s="26" t="str">
        <f t="shared" ca="1" si="8"/>
        <v/>
      </c>
    </row>
    <row r="115" spans="1:23" x14ac:dyDescent="0.2">
      <c r="A115" s="24"/>
      <c r="B115" s="49">
        <f t="shared" si="10"/>
        <v>104</v>
      </c>
      <c r="C115" s="50" t="s">
        <v>279</v>
      </c>
      <c r="D115" s="50" t="s">
        <v>664</v>
      </c>
      <c r="E115" s="26" t="str">
        <f t="shared" ca="1" si="9"/>
        <v/>
      </c>
      <c r="F115" s="24"/>
      <c r="G115" s="49">
        <f t="shared" si="12"/>
        <v>104</v>
      </c>
      <c r="H115" s="108" t="s">
        <v>271</v>
      </c>
      <c r="I115" s="108" t="s">
        <v>1291</v>
      </c>
      <c r="J115" s="90">
        <v>0</v>
      </c>
      <c r="K115" s="90">
        <v>0</v>
      </c>
      <c r="L115" s="90">
        <v>0.66920599999999997</v>
      </c>
      <c r="M115" s="90">
        <v>25.6</v>
      </c>
      <c r="N115" s="90">
        <v>0.66920599999999997</v>
      </c>
      <c r="O115" s="91">
        <v>61.028125533960008</v>
      </c>
      <c r="P115" s="91">
        <v>0</v>
      </c>
      <c r="Q115" s="103">
        <v>0</v>
      </c>
      <c r="R115" s="26" t="str">
        <f t="shared" ca="1" si="7"/>
        <v/>
      </c>
      <c r="S115" s="24"/>
      <c r="T115" s="49" t="str">
        <f t="shared" si="11"/>
        <v/>
      </c>
      <c r="U115" s="50"/>
      <c r="V115" s="50"/>
      <c r="W115" s="26" t="str">
        <f t="shared" ca="1" si="8"/>
        <v/>
      </c>
    </row>
    <row r="116" spans="1:23" x14ac:dyDescent="0.2">
      <c r="A116" s="24"/>
      <c r="B116" s="49">
        <f t="shared" si="10"/>
        <v>105</v>
      </c>
      <c r="C116" s="50" t="s">
        <v>279</v>
      </c>
      <c r="D116" s="50" t="s">
        <v>818</v>
      </c>
      <c r="E116" s="26" t="str">
        <f t="shared" ca="1" si="9"/>
        <v/>
      </c>
      <c r="F116" s="24"/>
      <c r="G116" s="49">
        <f t="shared" si="12"/>
        <v>105</v>
      </c>
      <c r="H116" s="108" t="s">
        <v>271</v>
      </c>
      <c r="I116" s="108" t="s">
        <v>1294</v>
      </c>
      <c r="J116" s="90">
        <v>0</v>
      </c>
      <c r="K116" s="90">
        <v>0</v>
      </c>
      <c r="L116" s="90">
        <v>0.90165826511999991</v>
      </c>
      <c r="M116" s="90">
        <v>5.6</v>
      </c>
      <c r="N116" s="90">
        <v>0.9219677662800001</v>
      </c>
      <c r="O116" s="91">
        <v>76.360493514059982</v>
      </c>
      <c r="P116" s="91">
        <v>0</v>
      </c>
      <c r="Q116" s="103">
        <v>0</v>
      </c>
      <c r="R116" s="26" t="str">
        <f t="shared" ca="1" si="7"/>
        <v/>
      </c>
      <c r="S116" s="24"/>
      <c r="T116" s="49" t="str">
        <f t="shared" si="11"/>
        <v/>
      </c>
      <c r="U116" s="50"/>
      <c r="V116" s="50"/>
      <c r="W116" s="26" t="str">
        <f t="shared" ca="1" si="8"/>
        <v/>
      </c>
    </row>
    <row r="117" spans="1:23" x14ac:dyDescent="0.2">
      <c r="A117" s="24"/>
      <c r="B117" s="49">
        <f t="shared" si="10"/>
        <v>106</v>
      </c>
      <c r="C117" s="50" t="s">
        <v>280</v>
      </c>
      <c r="D117" s="50" t="s">
        <v>404</v>
      </c>
      <c r="E117" s="26" t="str">
        <f t="shared" ca="1" si="9"/>
        <v/>
      </c>
      <c r="F117" s="24"/>
      <c r="G117" s="49">
        <f t="shared" si="12"/>
        <v>106</v>
      </c>
      <c r="H117" s="108" t="s">
        <v>271</v>
      </c>
      <c r="I117" s="108" t="s">
        <v>1392</v>
      </c>
      <c r="J117" s="90">
        <v>0</v>
      </c>
      <c r="K117" s="90">
        <v>0</v>
      </c>
      <c r="L117" s="90">
        <v>1.0556637235199999</v>
      </c>
      <c r="M117" s="90">
        <v>41.7</v>
      </c>
      <c r="N117" s="90">
        <v>1.0556637235199999</v>
      </c>
      <c r="O117" s="91">
        <v>85.205040956690013</v>
      </c>
      <c r="P117" s="91">
        <v>0</v>
      </c>
      <c r="Q117" s="103">
        <v>0</v>
      </c>
      <c r="R117" s="26" t="str">
        <f t="shared" ca="1" si="7"/>
        <v>Error</v>
      </c>
      <c r="S117" s="24"/>
      <c r="T117" s="49" t="str">
        <f t="shared" si="11"/>
        <v/>
      </c>
      <c r="U117" s="50"/>
      <c r="V117" s="50"/>
      <c r="W117" s="26" t="str">
        <f t="shared" ca="1" si="8"/>
        <v/>
      </c>
    </row>
    <row r="118" spans="1:23" x14ac:dyDescent="0.2">
      <c r="A118" s="24"/>
      <c r="B118" s="49">
        <f t="shared" si="10"/>
        <v>107</v>
      </c>
      <c r="C118" s="50" t="s">
        <v>280</v>
      </c>
      <c r="D118" s="50" t="s">
        <v>572</v>
      </c>
      <c r="E118" s="26" t="str">
        <f t="shared" ca="1" si="9"/>
        <v/>
      </c>
      <c r="F118" s="24"/>
      <c r="G118" s="49">
        <f t="shared" si="12"/>
        <v>107</v>
      </c>
      <c r="H118" s="108" t="s">
        <v>271</v>
      </c>
      <c r="I118" s="108" t="s">
        <v>1393</v>
      </c>
      <c r="J118" s="90">
        <v>0</v>
      </c>
      <c r="K118" s="90">
        <v>0</v>
      </c>
      <c r="L118" s="90">
        <v>3.5699413956599999</v>
      </c>
      <c r="M118" s="90">
        <v>40.4</v>
      </c>
      <c r="N118" s="90">
        <v>3.5605627939199995</v>
      </c>
      <c r="O118" s="91">
        <v>230.56070310311998</v>
      </c>
      <c r="P118" s="91">
        <v>0</v>
      </c>
      <c r="Q118" s="103">
        <v>0</v>
      </c>
      <c r="R118" s="26" t="str">
        <f t="shared" ca="1" si="7"/>
        <v>Error</v>
      </c>
      <c r="S118" s="24"/>
      <c r="T118" s="49" t="str">
        <f t="shared" si="11"/>
        <v/>
      </c>
      <c r="U118" s="50"/>
      <c r="V118" s="50"/>
      <c r="W118" s="26" t="str">
        <f t="shared" ca="1" si="8"/>
        <v/>
      </c>
    </row>
    <row r="119" spans="1:23" x14ac:dyDescent="0.2">
      <c r="A119" s="24"/>
      <c r="B119" s="49">
        <f t="shared" si="10"/>
        <v>108</v>
      </c>
      <c r="C119" s="50" t="s">
        <v>280</v>
      </c>
      <c r="D119" s="50" t="s">
        <v>642</v>
      </c>
      <c r="E119" s="26" t="str">
        <f t="shared" ca="1" si="9"/>
        <v/>
      </c>
      <c r="F119" s="24"/>
      <c r="G119" s="49">
        <f t="shared" si="12"/>
        <v>108</v>
      </c>
      <c r="H119" s="108" t="s">
        <v>271</v>
      </c>
      <c r="I119" s="108" t="s">
        <v>1302</v>
      </c>
      <c r="J119" s="90">
        <v>0</v>
      </c>
      <c r="K119" s="90">
        <v>0</v>
      </c>
      <c r="L119" s="90">
        <v>5.2934752866799997</v>
      </c>
      <c r="M119" s="90">
        <v>168.6</v>
      </c>
      <c r="N119" s="90">
        <v>5.2592074007199994</v>
      </c>
      <c r="O119" s="91">
        <v>496.84890098637004</v>
      </c>
      <c r="P119" s="91">
        <v>0</v>
      </c>
      <c r="Q119" s="103">
        <v>0</v>
      </c>
      <c r="R119" s="26" t="str">
        <f t="shared" ca="1" si="7"/>
        <v/>
      </c>
      <c r="S119" s="24"/>
      <c r="T119" s="49" t="str">
        <f t="shared" si="11"/>
        <v/>
      </c>
      <c r="U119" s="50"/>
      <c r="V119" s="50"/>
      <c r="W119" s="26" t="str">
        <f t="shared" ca="1" si="8"/>
        <v/>
      </c>
    </row>
    <row r="120" spans="1:23" x14ac:dyDescent="0.2">
      <c r="A120" s="24"/>
      <c r="B120" s="49">
        <f t="shared" si="10"/>
        <v>109</v>
      </c>
      <c r="C120" s="50" t="s">
        <v>280</v>
      </c>
      <c r="D120" s="50" t="s">
        <v>665</v>
      </c>
      <c r="E120" s="26" t="str">
        <f t="shared" ca="1" si="9"/>
        <v/>
      </c>
      <c r="F120" s="24"/>
      <c r="G120" s="49">
        <f t="shared" si="12"/>
        <v>109</v>
      </c>
      <c r="H120" s="108" t="s">
        <v>271</v>
      </c>
      <c r="I120" s="108" t="s">
        <v>1305</v>
      </c>
      <c r="J120" s="90">
        <v>0</v>
      </c>
      <c r="K120" s="90">
        <v>0</v>
      </c>
      <c r="L120" s="90">
        <v>0.53738300000000006</v>
      </c>
      <c r="M120" s="90">
        <v>87.2</v>
      </c>
      <c r="N120" s="90">
        <v>0.53562575759000008</v>
      </c>
      <c r="O120" s="91">
        <v>85.072886573069994</v>
      </c>
      <c r="P120" s="91">
        <v>0</v>
      </c>
      <c r="Q120" s="103">
        <v>0</v>
      </c>
      <c r="R120" s="26" t="str">
        <f t="shared" ca="1" si="7"/>
        <v/>
      </c>
      <c r="S120" s="24"/>
      <c r="T120" s="49" t="str">
        <f t="shared" si="11"/>
        <v/>
      </c>
      <c r="U120" s="50"/>
      <c r="V120" s="50"/>
      <c r="W120" s="26" t="str">
        <f t="shared" ca="1" si="8"/>
        <v/>
      </c>
    </row>
    <row r="121" spans="1:23" x14ac:dyDescent="0.2">
      <c r="A121" s="24"/>
      <c r="B121" s="49">
        <f t="shared" si="10"/>
        <v>110</v>
      </c>
      <c r="C121" s="50" t="s">
        <v>280</v>
      </c>
      <c r="D121" s="50" t="s">
        <v>709</v>
      </c>
      <c r="E121" s="26" t="str">
        <f t="shared" ca="1" si="9"/>
        <v/>
      </c>
      <c r="F121" s="24"/>
      <c r="G121" s="49">
        <f t="shared" si="12"/>
        <v>110</v>
      </c>
      <c r="H121" s="108" t="s">
        <v>271</v>
      </c>
      <c r="I121" s="108" t="s">
        <v>1308</v>
      </c>
      <c r="J121" s="90">
        <v>0</v>
      </c>
      <c r="K121" s="90">
        <v>0</v>
      </c>
      <c r="L121" s="90">
        <v>3.5397049977899995</v>
      </c>
      <c r="M121" s="90">
        <v>8.6</v>
      </c>
      <c r="N121" s="90">
        <v>3.0820686737399994</v>
      </c>
      <c r="O121" s="91">
        <v>7.07260302189</v>
      </c>
      <c r="P121" s="91">
        <v>0</v>
      </c>
      <c r="Q121" s="103">
        <v>0</v>
      </c>
      <c r="R121" s="26" t="str">
        <f t="shared" ca="1" si="7"/>
        <v/>
      </c>
      <c r="S121" s="24"/>
      <c r="T121" s="49" t="str">
        <f t="shared" si="11"/>
        <v/>
      </c>
      <c r="U121" s="50"/>
      <c r="V121" s="50"/>
      <c r="W121" s="26" t="str">
        <f t="shared" ca="1" si="8"/>
        <v/>
      </c>
    </row>
    <row r="122" spans="1:23" x14ac:dyDescent="0.2">
      <c r="A122" s="24"/>
      <c r="B122" s="49">
        <f t="shared" si="10"/>
        <v>111</v>
      </c>
      <c r="C122" s="50" t="s">
        <v>280</v>
      </c>
      <c r="D122" s="50" t="s">
        <v>803</v>
      </c>
      <c r="E122" s="26" t="str">
        <f t="shared" ca="1" si="9"/>
        <v/>
      </c>
      <c r="F122" s="24"/>
      <c r="G122" s="49">
        <f t="shared" si="12"/>
        <v>111</v>
      </c>
      <c r="H122" s="108" t="s">
        <v>271</v>
      </c>
      <c r="I122" s="108" t="s">
        <v>1394</v>
      </c>
      <c r="J122" s="90">
        <v>0</v>
      </c>
      <c r="K122" s="90">
        <v>0</v>
      </c>
      <c r="L122" s="90">
        <v>2.5931482080000001</v>
      </c>
      <c r="M122" s="90">
        <v>76.489943674540001</v>
      </c>
      <c r="N122" s="90">
        <v>2.6563441505999998</v>
      </c>
      <c r="O122" s="91">
        <v>123.89704864004</v>
      </c>
      <c r="P122" s="91">
        <v>0</v>
      </c>
      <c r="Q122" s="103">
        <v>0</v>
      </c>
      <c r="R122" s="26" t="str">
        <f t="shared" ca="1" si="7"/>
        <v>Error</v>
      </c>
      <c r="S122" s="24"/>
      <c r="T122" s="49" t="str">
        <f t="shared" si="11"/>
        <v/>
      </c>
      <c r="U122" s="50"/>
      <c r="V122" s="50"/>
      <c r="W122" s="26" t="str">
        <f t="shared" ca="1" si="8"/>
        <v/>
      </c>
    </row>
    <row r="123" spans="1:23" x14ac:dyDescent="0.2">
      <c r="A123" s="24"/>
      <c r="B123" s="49">
        <f t="shared" si="10"/>
        <v>112</v>
      </c>
      <c r="C123" s="50" t="s">
        <v>280</v>
      </c>
      <c r="D123" s="50" t="s">
        <v>572</v>
      </c>
      <c r="E123" s="26" t="str">
        <f t="shared" ca="1" si="9"/>
        <v/>
      </c>
      <c r="F123" s="24"/>
      <c r="G123" s="49">
        <f t="shared" si="12"/>
        <v>112</v>
      </c>
      <c r="H123" s="108" t="s">
        <v>271</v>
      </c>
      <c r="I123" s="108" t="s">
        <v>1395</v>
      </c>
      <c r="J123" s="90">
        <v>0</v>
      </c>
      <c r="K123" s="90">
        <v>0</v>
      </c>
      <c r="L123" s="90">
        <v>3.5474134306499998</v>
      </c>
      <c r="M123" s="90">
        <v>22.4</v>
      </c>
      <c r="N123" s="90">
        <v>3.63228110397</v>
      </c>
      <c r="O123" s="91">
        <v>48.086172558020003</v>
      </c>
      <c r="P123" s="91">
        <v>0</v>
      </c>
      <c r="Q123" s="103">
        <v>0</v>
      </c>
      <c r="R123" s="26" t="str">
        <f t="shared" ca="1" si="7"/>
        <v>Error</v>
      </c>
      <c r="S123" s="24"/>
      <c r="T123" s="49" t="str">
        <f t="shared" si="11"/>
        <v/>
      </c>
      <c r="U123" s="50"/>
      <c r="V123" s="50"/>
      <c r="W123" s="26" t="str">
        <f t="shared" ca="1" si="8"/>
        <v/>
      </c>
    </row>
    <row r="124" spans="1:23" x14ac:dyDescent="0.2">
      <c r="A124" s="24"/>
      <c r="B124" s="49">
        <f t="shared" si="10"/>
        <v>113</v>
      </c>
      <c r="C124" s="50" t="s">
        <v>280</v>
      </c>
      <c r="D124" s="50" t="s">
        <v>494</v>
      </c>
      <c r="E124" s="26" t="str">
        <f t="shared" ca="1" si="9"/>
        <v/>
      </c>
      <c r="F124" s="24"/>
      <c r="G124" s="49">
        <f t="shared" si="12"/>
        <v>113</v>
      </c>
      <c r="H124" s="108" t="s">
        <v>271</v>
      </c>
      <c r="I124" s="108" t="s">
        <v>1396</v>
      </c>
      <c r="J124" s="90">
        <v>0</v>
      </c>
      <c r="K124" s="90">
        <v>0</v>
      </c>
      <c r="L124" s="90">
        <v>1.1933123125</v>
      </c>
      <c r="M124" s="90">
        <v>8.0624143557999997</v>
      </c>
      <c r="N124" s="90">
        <v>1.23758574905</v>
      </c>
      <c r="O124" s="91">
        <v>61.036647463749993</v>
      </c>
      <c r="P124" s="91">
        <v>0</v>
      </c>
      <c r="Q124" s="103">
        <v>0</v>
      </c>
      <c r="R124" s="26" t="str">
        <f t="shared" ca="1" si="7"/>
        <v>Error</v>
      </c>
      <c r="S124" s="24"/>
      <c r="T124" s="49" t="str">
        <f t="shared" si="11"/>
        <v/>
      </c>
      <c r="U124" s="50"/>
      <c r="V124" s="50"/>
      <c r="W124" s="26" t="str">
        <f t="shared" ca="1" si="8"/>
        <v/>
      </c>
    </row>
    <row r="125" spans="1:23" x14ac:dyDescent="0.2">
      <c r="A125" s="24"/>
      <c r="B125" s="49">
        <f t="shared" si="10"/>
        <v>114</v>
      </c>
      <c r="C125" s="50" t="s">
        <v>280</v>
      </c>
      <c r="D125" s="50" t="s">
        <v>947</v>
      </c>
      <c r="E125" s="26" t="str">
        <f t="shared" ca="1" si="9"/>
        <v/>
      </c>
      <c r="F125" s="24"/>
      <c r="G125" s="49">
        <f t="shared" si="12"/>
        <v>114</v>
      </c>
      <c r="H125" s="108" t="s">
        <v>271</v>
      </c>
      <c r="I125" s="108" t="s">
        <v>1397</v>
      </c>
      <c r="J125" s="90">
        <v>0</v>
      </c>
      <c r="K125" s="90">
        <v>0</v>
      </c>
      <c r="L125" s="90">
        <v>1.8904240992900001</v>
      </c>
      <c r="M125" s="90">
        <v>74.400000000000006</v>
      </c>
      <c r="N125" s="90">
        <v>1.8969380225799997</v>
      </c>
      <c r="O125" s="91">
        <v>461.85502472111995</v>
      </c>
      <c r="P125" s="91">
        <v>0</v>
      </c>
      <c r="Q125" s="103">
        <v>0</v>
      </c>
      <c r="R125" s="26" t="str">
        <f t="shared" ca="1" si="7"/>
        <v>Error</v>
      </c>
      <c r="S125" s="24"/>
      <c r="T125" s="49" t="str">
        <f t="shared" si="11"/>
        <v/>
      </c>
      <c r="U125" s="50"/>
      <c r="V125" s="50"/>
      <c r="W125" s="26" t="str">
        <f t="shared" ca="1" si="8"/>
        <v/>
      </c>
    </row>
    <row r="126" spans="1:23" x14ac:dyDescent="0.2">
      <c r="A126" s="24"/>
      <c r="B126" s="49">
        <f t="shared" si="10"/>
        <v>115</v>
      </c>
      <c r="C126" s="50" t="s">
        <v>281</v>
      </c>
      <c r="D126" s="50" t="s">
        <v>316</v>
      </c>
      <c r="E126" s="26" t="str">
        <f t="shared" ca="1" si="9"/>
        <v/>
      </c>
      <c r="F126" s="24"/>
      <c r="G126" s="49">
        <f t="shared" si="12"/>
        <v>115</v>
      </c>
      <c r="H126" s="108" t="s">
        <v>271</v>
      </c>
      <c r="I126" s="108" t="s">
        <v>1323</v>
      </c>
      <c r="J126" s="90">
        <v>0</v>
      </c>
      <c r="K126" s="90">
        <v>0</v>
      </c>
      <c r="L126" s="90">
        <v>0.26971567989999995</v>
      </c>
      <c r="M126" s="90">
        <v>29.6</v>
      </c>
      <c r="N126" s="90">
        <v>0.39434278270000001</v>
      </c>
      <c r="O126" s="91">
        <v>33.712916234700003</v>
      </c>
      <c r="P126" s="91">
        <v>0</v>
      </c>
      <c r="Q126" s="103">
        <v>0</v>
      </c>
      <c r="R126" s="26" t="str">
        <f t="shared" ca="1" si="7"/>
        <v/>
      </c>
      <c r="S126" s="24"/>
      <c r="T126" s="49" t="str">
        <f t="shared" si="11"/>
        <v/>
      </c>
      <c r="U126" s="50"/>
      <c r="V126" s="50"/>
      <c r="W126" s="26" t="str">
        <f t="shared" ca="1" si="8"/>
        <v/>
      </c>
    </row>
    <row r="127" spans="1:23" x14ac:dyDescent="0.2">
      <c r="A127" s="24"/>
      <c r="B127" s="49">
        <f t="shared" si="10"/>
        <v>116</v>
      </c>
      <c r="C127" s="50" t="s">
        <v>281</v>
      </c>
      <c r="D127" s="50" t="s">
        <v>374</v>
      </c>
      <c r="E127" s="26" t="str">
        <f t="shared" ca="1" si="9"/>
        <v/>
      </c>
      <c r="F127" s="24"/>
      <c r="G127" s="49">
        <f t="shared" si="12"/>
        <v>116</v>
      </c>
      <c r="H127" s="108" t="s">
        <v>271</v>
      </c>
      <c r="I127" s="108" t="s">
        <v>1398</v>
      </c>
      <c r="J127" s="90">
        <v>0</v>
      </c>
      <c r="K127" s="90">
        <v>0</v>
      </c>
      <c r="L127" s="90">
        <v>0.47718136872</v>
      </c>
      <c r="M127" s="90">
        <v>35.799999999999997</v>
      </c>
      <c r="N127" s="90">
        <v>0.46433415959999996</v>
      </c>
      <c r="O127" s="91">
        <v>49.692716040080001</v>
      </c>
      <c r="P127" s="91">
        <v>0</v>
      </c>
      <c r="Q127" s="103">
        <v>0</v>
      </c>
      <c r="R127" s="26" t="str">
        <f t="shared" ca="1" si="7"/>
        <v>Error</v>
      </c>
      <c r="S127" s="24"/>
      <c r="T127" s="49" t="str">
        <f t="shared" si="11"/>
        <v/>
      </c>
      <c r="U127" s="50"/>
      <c r="V127" s="50"/>
      <c r="W127" s="26" t="str">
        <f t="shared" ca="1" si="8"/>
        <v/>
      </c>
    </row>
    <row r="128" spans="1:23" x14ac:dyDescent="0.2">
      <c r="A128" s="24"/>
      <c r="B128" s="49">
        <f t="shared" si="10"/>
        <v>117</v>
      </c>
      <c r="C128" s="50" t="s">
        <v>281</v>
      </c>
      <c r="D128" s="50" t="s">
        <v>467</v>
      </c>
      <c r="E128" s="26" t="str">
        <f t="shared" ca="1" si="9"/>
        <v/>
      </c>
      <c r="F128" s="24"/>
      <c r="G128" s="49">
        <f t="shared" si="12"/>
        <v>117</v>
      </c>
      <c r="H128" s="108" t="s">
        <v>271</v>
      </c>
      <c r="I128" s="108" t="s">
        <v>1036</v>
      </c>
      <c r="J128" s="90">
        <v>0</v>
      </c>
      <c r="K128" s="90">
        <v>0</v>
      </c>
      <c r="L128" s="90">
        <v>0.25651533876000004</v>
      </c>
      <c r="M128" s="90">
        <v>20.3</v>
      </c>
      <c r="N128" s="90">
        <v>0.26257415504000003</v>
      </c>
      <c r="O128" s="91">
        <v>26.542845768899998</v>
      </c>
      <c r="P128" s="91">
        <v>0</v>
      </c>
      <c r="Q128" s="103">
        <v>0</v>
      </c>
      <c r="R128" s="26" t="str">
        <f t="shared" ca="1" si="7"/>
        <v/>
      </c>
      <c r="S128" s="24"/>
      <c r="T128" s="49" t="str">
        <f t="shared" si="11"/>
        <v/>
      </c>
      <c r="U128" s="50"/>
      <c r="V128" s="50"/>
      <c r="W128" s="26" t="str">
        <f t="shared" ca="1" si="8"/>
        <v/>
      </c>
    </row>
    <row r="129" spans="1:23" x14ac:dyDescent="0.2">
      <c r="A129" s="24"/>
      <c r="B129" s="49">
        <f t="shared" si="10"/>
        <v>118</v>
      </c>
      <c r="C129" s="50" t="s">
        <v>281</v>
      </c>
      <c r="D129" s="50" t="s">
        <v>620</v>
      </c>
      <c r="E129" s="26" t="str">
        <f t="shared" ca="1" si="9"/>
        <v/>
      </c>
      <c r="F129" s="24"/>
      <c r="G129" s="49">
        <f t="shared" si="12"/>
        <v>118</v>
      </c>
      <c r="H129" s="108" t="s">
        <v>271</v>
      </c>
      <c r="I129" s="108" t="s">
        <v>1331</v>
      </c>
      <c r="J129" s="90">
        <v>0</v>
      </c>
      <c r="K129" s="90">
        <v>0</v>
      </c>
      <c r="L129" s="90">
        <v>6.8479287600000012</v>
      </c>
      <c r="M129" s="90">
        <v>188.9</v>
      </c>
      <c r="N129" s="90">
        <v>7.59309396</v>
      </c>
      <c r="O129" s="91">
        <v>390.01141298375001</v>
      </c>
      <c r="P129" s="91">
        <v>0</v>
      </c>
      <c r="Q129" s="103">
        <v>0</v>
      </c>
      <c r="R129" s="26" t="str">
        <f t="shared" ca="1" si="7"/>
        <v/>
      </c>
      <c r="S129" s="24"/>
      <c r="T129" s="49" t="str">
        <f t="shared" si="11"/>
        <v/>
      </c>
      <c r="U129" s="50"/>
      <c r="V129" s="50"/>
      <c r="W129" s="26" t="str">
        <f t="shared" ca="1" si="8"/>
        <v/>
      </c>
    </row>
    <row r="130" spans="1:23" x14ac:dyDescent="0.2">
      <c r="A130" s="24"/>
      <c r="B130" s="49">
        <f t="shared" si="10"/>
        <v>119</v>
      </c>
      <c r="C130" s="50" t="s">
        <v>281</v>
      </c>
      <c r="D130" s="50" t="s">
        <v>666</v>
      </c>
      <c r="E130" s="26" t="str">
        <f t="shared" ca="1" si="9"/>
        <v/>
      </c>
      <c r="F130" s="24"/>
      <c r="G130" s="49">
        <f t="shared" si="12"/>
        <v>119</v>
      </c>
      <c r="H130" s="108" t="s">
        <v>271</v>
      </c>
      <c r="I130" s="108" t="s">
        <v>1334</v>
      </c>
      <c r="J130" s="90">
        <v>0</v>
      </c>
      <c r="K130" s="90">
        <v>0</v>
      </c>
      <c r="L130" s="90">
        <v>0.2619076984</v>
      </c>
      <c r="M130" s="90">
        <v>14.8</v>
      </c>
      <c r="N130" s="90">
        <v>0.2619076984</v>
      </c>
      <c r="O130" s="91">
        <v>43.351646517150002</v>
      </c>
      <c r="P130" s="91">
        <v>0</v>
      </c>
      <c r="Q130" s="103">
        <v>0</v>
      </c>
      <c r="R130" s="26" t="str">
        <f t="shared" ca="1" si="7"/>
        <v/>
      </c>
      <c r="S130" s="24"/>
      <c r="T130" s="49" t="str">
        <f t="shared" si="11"/>
        <v/>
      </c>
      <c r="U130" s="50"/>
      <c r="V130" s="50"/>
      <c r="W130" s="26" t="str">
        <f t="shared" ca="1" si="8"/>
        <v/>
      </c>
    </row>
    <row r="131" spans="1:23" x14ac:dyDescent="0.2">
      <c r="A131" s="24"/>
      <c r="B131" s="49">
        <f t="shared" si="10"/>
        <v>120</v>
      </c>
      <c r="C131" s="50" t="s">
        <v>281</v>
      </c>
      <c r="D131" s="50" t="s">
        <v>729</v>
      </c>
      <c r="E131" s="26" t="str">
        <f t="shared" ca="1" si="9"/>
        <v/>
      </c>
      <c r="F131" s="24"/>
      <c r="G131" s="49">
        <f t="shared" si="12"/>
        <v>120</v>
      </c>
      <c r="H131" s="108" t="s">
        <v>271</v>
      </c>
      <c r="I131" s="108" t="s">
        <v>1337</v>
      </c>
      <c r="J131" s="90">
        <v>0</v>
      </c>
      <c r="K131" s="90">
        <v>0</v>
      </c>
      <c r="L131" s="90">
        <v>2.31831026952</v>
      </c>
      <c r="M131" s="90">
        <v>22.451176044119997</v>
      </c>
      <c r="N131" s="90">
        <v>2.3075468031200002</v>
      </c>
      <c r="O131" s="91">
        <v>33.077071555710006</v>
      </c>
      <c r="P131" s="91">
        <v>0</v>
      </c>
      <c r="Q131" s="103">
        <v>0</v>
      </c>
      <c r="R131" s="26" t="str">
        <f t="shared" ca="1" si="7"/>
        <v/>
      </c>
      <c r="S131" s="24"/>
      <c r="T131" s="49" t="str">
        <f t="shared" si="11"/>
        <v/>
      </c>
      <c r="U131" s="50"/>
      <c r="V131" s="50"/>
      <c r="W131" s="26" t="str">
        <f t="shared" ca="1" si="8"/>
        <v/>
      </c>
    </row>
    <row r="132" spans="1:23" x14ac:dyDescent="0.2">
      <c r="A132" s="24"/>
      <c r="B132" s="49">
        <f t="shared" si="10"/>
        <v>121</v>
      </c>
      <c r="C132" s="50" t="s">
        <v>281</v>
      </c>
      <c r="D132" s="50" t="s">
        <v>769</v>
      </c>
      <c r="E132" s="26" t="str">
        <f t="shared" ca="1" si="9"/>
        <v/>
      </c>
      <c r="F132" s="24"/>
      <c r="G132" s="49">
        <f t="shared" si="12"/>
        <v>121</v>
      </c>
      <c r="H132" s="108" t="s">
        <v>271</v>
      </c>
      <c r="I132" s="108" t="s">
        <v>1340</v>
      </c>
      <c r="J132" s="90">
        <v>0</v>
      </c>
      <c r="K132" s="90">
        <v>0</v>
      </c>
      <c r="L132" s="90">
        <v>0.40946454655999998</v>
      </c>
      <c r="M132" s="90">
        <v>54.432914503370007</v>
      </c>
      <c r="N132" s="90">
        <v>0.40946454655999998</v>
      </c>
      <c r="O132" s="91">
        <v>304.08480533452001</v>
      </c>
      <c r="P132" s="91">
        <v>0</v>
      </c>
      <c r="Q132" s="103">
        <v>0</v>
      </c>
      <c r="R132" s="26" t="str">
        <f t="shared" ca="1" si="7"/>
        <v/>
      </c>
      <c r="S132" s="24"/>
      <c r="T132" s="49" t="str">
        <f t="shared" si="11"/>
        <v/>
      </c>
      <c r="U132" s="50"/>
      <c r="V132" s="50"/>
      <c r="W132" s="26" t="str">
        <f t="shared" ca="1" si="8"/>
        <v/>
      </c>
    </row>
    <row r="133" spans="1:23" x14ac:dyDescent="0.2">
      <c r="A133" s="24"/>
      <c r="B133" s="49">
        <f t="shared" si="10"/>
        <v>122</v>
      </c>
      <c r="C133" s="50" t="s">
        <v>281</v>
      </c>
      <c r="D133" s="50" t="s">
        <v>786</v>
      </c>
      <c r="E133" s="26" t="str">
        <f t="shared" ca="1" si="9"/>
        <v/>
      </c>
      <c r="F133" s="24"/>
      <c r="G133" s="49">
        <f t="shared" si="12"/>
        <v>122</v>
      </c>
      <c r="H133" s="108" t="s">
        <v>271</v>
      </c>
      <c r="I133" s="108" t="s">
        <v>1399</v>
      </c>
      <c r="J133" s="90">
        <v>0</v>
      </c>
      <c r="K133" s="90">
        <v>0</v>
      </c>
      <c r="L133" s="90">
        <v>0.66960424715999989</v>
      </c>
      <c r="M133" s="90">
        <v>22.0319909826</v>
      </c>
      <c r="N133" s="90">
        <v>0.66960424715999989</v>
      </c>
      <c r="O133" s="91">
        <v>54.642849710559993</v>
      </c>
      <c r="P133" s="91">
        <v>0</v>
      </c>
      <c r="Q133" s="103">
        <v>0</v>
      </c>
      <c r="R133" s="26" t="str">
        <f t="shared" ca="1" si="7"/>
        <v>Error</v>
      </c>
      <c r="S133" s="24"/>
      <c r="T133" s="49" t="str">
        <f t="shared" si="11"/>
        <v/>
      </c>
      <c r="U133" s="50"/>
      <c r="V133" s="50"/>
      <c r="W133" s="26" t="str">
        <f t="shared" ca="1" si="8"/>
        <v/>
      </c>
    </row>
    <row r="134" spans="1:23" x14ac:dyDescent="0.2">
      <c r="A134" s="24"/>
      <c r="B134" s="49">
        <f t="shared" si="10"/>
        <v>123</v>
      </c>
      <c r="C134" s="50" t="s">
        <v>281</v>
      </c>
      <c r="D134" s="50" t="s">
        <v>804</v>
      </c>
      <c r="E134" s="26" t="str">
        <f t="shared" ca="1" si="9"/>
        <v/>
      </c>
      <c r="F134" s="24"/>
      <c r="G134" s="49">
        <f t="shared" si="12"/>
        <v>123</v>
      </c>
      <c r="H134" s="108" t="s">
        <v>271</v>
      </c>
      <c r="I134" s="108" t="s">
        <v>1400</v>
      </c>
      <c r="J134" s="90">
        <v>0</v>
      </c>
      <c r="K134" s="90">
        <v>0</v>
      </c>
      <c r="L134" s="90">
        <v>1.0767230000000001</v>
      </c>
      <c r="M134" s="90">
        <v>17.100000000000001</v>
      </c>
      <c r="N134" s="90">
        <v>1.0767230000000001</v>
      </c>
      <c r="O134" s="91">
        <v>151.661442935</v>
      </c>
      <c r="P134" s="91">
        <v>0</v>
      </c>
      <c r="Q134" s="103">
        <v>0</v>
      </c>
      <c r="R134" s="26" t="str">
        <f t="shared" ca="1" si="7"/>
        <v>Error</v>
      </c>
      <c r="S134" s="24"/>
      <c r="T134" s="49" t="str">
        <f t="shared" si="11"/>
        <v/>
      </c>
      <c r="U134" s="50"/>
      <c r="V134" s="50"/>
      <c r="W134" s="26" t="str">
        <f t="shared" ca="1" si="8"/>
        <v/>
      </c>
    </row>
    <row r="135" spans="1:23" x14ac:dyDescent="0.2">
      <c r="A135" s="24"/>
      <c r="B135" s="49">
        <f t="shared" si="10"/>
        <v>124</v>
      </c>
      <c r="C135" s="50" t="s">
        <v>281</v>
      </c>
      <c r="D135" s="50" t="s">
        <v>820</v>
      </c>
      <c r="E135" s="26" t="str">
        <f t="shared" ca="1" si="9"/>
        <v/>
      </c>
      <c r="F135" s="24"/>
      <c r="G135" s="49">
        <f t="shared" si="12"/>
        <v>124</v>
      </c>
      <c r="H135" s="108" t="s">
        <v>271</v>
      </c>
      <c r="I135" s="108" t="s">
        <v>1313</v>
      </c>
      <c r="J135" s="90">
        <v>0</v>
      </c>
      <c r="K135" s="90">
        <v>0</v>
      </c>
      <c r="L135" s="90">
        <v>1.2317044591600002</v>
      </c>
      <c r="M135" s="90">
        <v>36.799999999999997</v>
      </c>
      <c r="N135" s="90">
        <v>1.1434262213499999</v>
      </c>
      <c r="O135" s="91">
        <v>69.402235491800013</v>
      </c>
      <c r="P135" s="91">
        <v>0</v>
      </c>
      <c r="Q135" s="103">
        <v>0</v>
      </c>
      <c r="R135" s="26" t="str">
        <f t="shared" ca="1" si="7"/>
        <v/>
      </c>
      <c r="S135" s="24"/>
      <c r="T135" s="49" t="str">
        <f t="shared" si="11"/>
        <v/>
      </c>
      <c r="U135" s="50"/>
      <c r="V135" s="50"/>
      <c r="W135" s="26" t="str">
        <f t="shared" ca="1" si="8"/>
        <v/>
      </c>
    </row>
    <row r="136" spans="1:23" x14ac:dyDescent="0.2">
      <c r="A136" s="24"/>
      <c r="B136" s="49">
        <f t="shared" si="10"/>
        <v>125</v>
      </c>
      <c r="C136" s="50" t="s">
        <v>281</v>
      </c>
      <c r="D136" s="50" t="s">
        <v>856</v>
      </c>
      <c r="E136" s="26" t="str">
        <f t="shared" ca="1" si="9"/>
        <v/>
      </c>
      <c r="F136" s="24"/>
      <c r="G136" s="49">
        <f t="shared" si="12"/>
        <v>125</v>
      </c>
      <c r="H136" s="108" t="s">
        <v>271</v>
      </c>
      <c r="I136" s="108" t="s">
        <v>1401</v>
      </c>
      <c r="J136" s="90">
        <v>0</v>
      </c>
      <c r="K136" s="90">
        <v>0</v>
      </c>
      <c r="L136" s="90">
        <v>0</v>
      </c>
      <c r="M136" s="90">
        <v>0</v>
      </c>
      <c r="N136" s="90">
        <v>3.3387212820000005E-2</v>
      </c>
      <c r="O136" s="91">
        <v>87.961366845749978</v>
      </c>
      <c r="P136" s="91">
        <v>0</v>
      </c>
      <c r="Q136" s="103">
        <v>0</v>
      </c>
      <c r="R136" s="26" t="str">
        <f t="shared" ca="1" si="7"/>
        <v>Error</v>
      </c>
      <c r="S136" s="24"/>
      <c r="T136" s="49" t="str">
        <f t="shared" si="11"/>
        <v/>
      </c>
      <c r="U136" s="50"/>
      <c r="V136" s="50"/>
      <c r="W136" s="26" t="str">
        <f t="shared" ca="1" si="8"/>
        <v/>
      </c>
    </row>
    <row r="137" spans="1:23" x14ac:dyDescent="0.2">
      <c r="A137" s="24"/>
      <c r="B137" s="49">
        <f t="shared" si="10"/>
        <v>126</v>
      </c>
      <c r="C137" s="50" t="s">
        <v>281</v>
      </c>
      <c r="D137" s="50" t="s">
        <v>905</v>
      </c>
      <c r="E137" s="26" t="str">
        <f t="shared" ca="1" si="9"/>
        <v/>
      </c>
      <c r="F137" s="24"/>
      <c r="G137" s="49">
        <f t="shared" si="12"/>
        <v>126</v>
      </c>
      <c r="H137" s="108" t="s">
        <v>271</v>
      </c>
      <c r="I137" s="108" t="s">
        <v>1402</v>
      </c>
      <c r="J137" s="90">
        <v>0</v>
      </c>
      <c r="K137" s="90">
        <v>0</v>
      </c>
      <c r="L137" s="90">
        <v>0.53907795017999993</v>
      </c>
      <c r="M137" s="90">
        <v>38.799999999999997</v>
      </c>
      <c r="N137" s="90">
        <v>0.55047847509000003</v>
      </c>
      <c r="O137" s="91">
        <v>70.319114542400001</v>
      </c>
      <c r="P137" s="91">
        <v>0</v>
      </c>
      <c r="Q137" s="103">
        <v>0</v>
      </c>
      <c r="R137" s="26" t="str">
        <f t="shared" ca="1" si="7"/>
        <v>Error</v>
      </c>
      <c r="S137" s="24"/>
      <c r="T137" s="49" t="str">
        <f t="shared" si="11"/>
        <v/>
      </c>
      <c r="U137" s="50"/>
      <c r="V137" s="50"/>
      <c r="W137" s="26" t="str">
        <f t="shared" ca="1" si="8"/>
        <v/>
      </c>
    </row>
    <row r="138" spans="1:23" x14ac:dyDescent="0.2">
      <c r="A138" s="24"/>
      <c r="B138" s="49">
        <f t="shared" si="10"/>
        <v>127</v>
      </c>
      <c r="C138" s="50" t="s">
        <v>281</v>
      </c>
      <c r="D138" s="50" t="s">
        <v>948</v>
      </c>
      <c r="E138" s="26" t="str">
        <f t="shared" ca="1" si="9"/>
        <v/>
      </c>
      <c r="F138" s="24"/>
      <c r="G138" s="49">
        <f t="shared" si="12"/>
        <v>127</v>
      </c>
      <c r="H138" s="108" t="s">
        <v>271</v>
      </c>
      <c r="I138" s="108" t="s">
        <v>1351</v>
      </c>
      <c r="J138" s="90">
        <v>0</v>
      </c>
      <c r="K138" s="90">
        <v>0</v>
      </c>
      <c r="L138" s="90">
        <v>2.5306800837500001</v>
      </c>
      <c r="M138" s="90">
        <v>87.8</v>
      </c>
      <c r="N138" s="90">
        <v>2.49718447447</v>
      </c>
      <c r="O138" s="91">
        <v>99.904790760429989</v>
      </c>
      <c r="P138" s="91">
        <v>0</v>
      </c>
      <c r="Q138" s="103">
        <v>0</v>
      </c>
      <c r="R138" s="26" t="str">
        <f t="shared" ca="1" si="7"/>
        <v/>
      </c>
      <c r="S138" s="24"/>
      <c r="T138" s="49" t="str">
        <f t="shared" si="11"/>
        <v/>
      </c>
      <c r="U138" s="50"/>
      <c r="V138" s="50"/>
      <c r="W138" s="26" t="str">
        <f t="shared" ca="1" si="8"/>
        <v/>
      </c>
    </row>
    <row r="139" spans="1:23" x14ac:dyDescent="0.2">
      <c r="A139" s="24"/>
      <c r="B139" s="49">
        <f t="shared" si="10"/>
        <v>128</v>
      </c>
      <c r="C139" s="50" t="s">
        <v>281</v>
      </c>
      <c r="D139" s="50" t="s">
        <v>972</v>
      </c>
      <c r="E139" s="26" t="str">
        <f t="shared" ca="1" si="9"/>
        <v/>
      </c>
      <c r="F139" s="24"/>
      <c r="G139" s="49">
        <f t="shared" si="12"/>
        <v>128</v>
      </c>
      <c r="H139" s="108" t="s">
        <v>271</v>
      </c>
      <c r="I139" s="108" t="s">
        <v>1403</v>
      </c>
      <c r="J139" s="90">
        <v>0</v>
      </c>
      <c r="K139" s="90">
        <v>0</v>
      </c>
      <c r="L139" s="90">
        <v>2.5648688871500003</v>
      </c>
      <c r="M139" s="90">
        <v>49.3</v>
      </c>
      <c r="N139" s="90">
        <v>2.5328872046400002</v>
      </c>
      <c r="O139" s="91">
        <v>252.36105971760003</v>
      </c>
      <c r="P139" s="91">
        <v>0</v>
      </c>
      <c r="Q139" s="103">
        <v>0</v>
      </c>
      <c r="R139" s="26" t="str">
        <f t="shared" ca="1" si="7"/>
        <v>Error</v>
      </c>
      <c r="S139" s="24"/>
      <c r="T139" s="49" t="str">
        <f t="shared" si="11"/>
        <v/>
      </c>
      <c r="U139" s="50"/>
      <c r="V139" s="50"/>
      <c r="W139" s="26" t="str">
        <f t="shared" ca="1" si="8"/>
        <v/>
      </c>
    </row>
    <row r="140" spans="1:23" x14ac:dyDescent="0.2">
      <c r="A140" s="24"/>
      <c r="B140" s="49">
        <f t="shared" si="10"/>
        <v>129</v>
      </c>
      <c r="C140" s="50" t="s">
        <v>281</v>
      </c>
      <c r="D140" s="50" t="s">
        <v>1022</v>
      </c>
      <c r="E140" s="26" t="str">
        <f t="shared" ca="1" si="9"/>
        <v/>
      </c>
      <c r="F140" s="24"/>
      <c r="G140" s="49">
        <f t="shared" si="12"/>
        <v>129</v>
      </c>
      <c r="H140" s="108" t="s">
        <v>271</v>
      </c>
      <c r="I140" s="108" t="s">
        <v>1404</v>
      </c>
      <c r="J140" s="90">
        <v>0</v>
      </c>
      <c r="K140" s="90">
        <v>0</v>
      </c>
      <c r="L140" s="90">
        <v>3.00617673022</v>
      </c>
      <c r="M140" s="90">
        <v>154.83071703977001</v>
      </c>
      <c r="N140" s="90">
        <v>2.9827518979700005</v>
      </c>
      <c r="O140" s="91">
        <v>232.57539469877997</v>
      </c>
      <c r="P140" s="91">
        <v>0</v>
      </c>
      <c r="Q140" s="103">
        <v>0</v>
      </c>
      <c r="R140" s="26" t="str">
        <f t="shared" ref="R140:R203" ca="1" si="13">IF(I140="","",IF(ISERROR(VLOOKUP(I140,INDIRECT(H140),1,FALSE)),"Error",""))</f>
        <v>Error</v>
      </c>
      <c r="S140" s="24"/>
      <c r="T140" s="49" t="str">
        <f t="shared" si="11"/>
        <v/>
      </c>
      <c r="U140" s="50"/>
      <c r="V140" s="50"/>
      <c r="W140" s="26" t="str">
        <f t="shared" ref="W140:W203" ca="1" si="14">IF(V140="","",IF(ISERROR(VLOOKUP(V140,INDIRECT(U140),1,FALSE)),"Error",""))</f>
        <v/>
      </c>
    </row>
    <row r="141" spans="1:23" x14ac:dyDescent="0.2">
      <c r="A141" s="24"/>
      <c r="B141" s="49">
        <f t="shared" si="10"/>
        <v>130</v>
      </c>
      <c r="C141" s="50" t="s">
        <v>281</v>
      </c>
      <c r="D141" s="50" t="s">
        <v>1043</v>
      </c>
      <c r="E141" s="26" t="str">
        <f t="shared" ref="E141:E204" ca="1" si="15">IF(D141="","",IF(ISERROR(VLOOKUP(D141,INDIRECT(C141),1,FALSE)),"Error",""))</f>
        <v/>
      </c>
      <c r="F141" s="24"/>
      <c r="G141" s="49">
        <f t="shared" si="12"/>
        <v>130</v>
      </c>
      <c r="H141" s="108" t="s">
        <v>271</v>
      </c>
      <c r="I141" s="108" t="s">
        <v>1356</v>
      </c>
      <c r="J141" s="90">
        <v>0</v>
      </c>
      <c r="K141" s="90">
        <v>0</v>
      </c>
      <c r="L141" s="90">
        <v>1.7696160000000001</v>
      </c>
      <c r="M141" s="90">
        <v>45.1</v>
      </c>
      <c r="N141" s="90">
        <v>1.7674570684799999</v>
      </c>
      <c r="O141" s="91">
        <v>397.89869477063996</v>
      </c>
      <c r="P141" s="91">
        <v>0</v>
      </c>
      <c r="Q141" s="103">
        <v>0</v>
      </c>
      <c r="R141" s="26" t="str">
        <f t="shared" ca="1" si="13"/>
        <v/>
      </c>
      <c r="S141" s="24"/>
      <c r="T141" s="49" t="str">
        <f t="shared" si="11"/>
        <v/>
      </c>
      <c r="U141" s="50"/>
      <c r="V141" s="50"/>
      <c r="W141" s="26" t="str">
        <f t="shared" ca="1" si="14"/>
        <v/>
      </c>
    </row>
    <row r="142" spans="1:23" x14ac:dyDescent="0.2">
      <c r="A142" s="24"/>
      <c r="B142" s="49">
        <f t="shared" ref="B142:B205" si="16">IF(AND(C141&lt;&gt;"",ISNUMBER(B141)),B141+1,"")</f>
        <v>131</v>
      </c>
      <c r="C142" s="50" t="s">
        <v>281</v>
      </c>
      <c r="D142" s="50" t="s">
        <v>1053</v>
      </c>
      <c r="E142" s="26" t="str">
        <f t="shared" ca="1" si="15"/>
        <v/>
      </c>
      <c r="F142" s="24"/>
      <c r="G142" s="49">
        <f t="shared" si="12"/>
        <v>131</v>
      </c>
      <c r="H142" s="108" t="s">
        <v>272</v>
      </c>
      <c r="I142" s="108" t="s">
        <v>272</v>
      </c>
      <c r="J142" s="90">
        <v>0</v>
      </c>
      <c r="K142" s="90">
        <v>0</v>
      </c>
      <c r="L142" s="90">
        <v>19.427196628479997</v>
      </c>
      <c r="M142" s="90">
        <v>81.400000000000006</v>
      </c>
      <c r="N142" s="90">
        <v>20.001943959039998</v>
      </c>
      <c r="O142" s="91">
        <v>82.523506744410014</v>
      </c>
      <c r="P142" s="91">
        <v>7.8509656392</v>
      </c>
      <c r="Q142" s="103">
        <v>0.17218964045999999</v>
      </c>
      <c r="R142" s="26" t="str">
        <f t="shared" ca="1" si="13"/>
        <v/>
      </c>
      <c r="S142" s="24"/>
      <c r="T142" s="49" t="str">
        <f t="shared" ref="T142:T205" si="17">IF(AND(U141&lt;&gt;"",ISNUMBER(T141)),T141+1,"")</f>
        <v/>
      </c>
      <c r="U142" s="50"/>
      <c r="V142" s="50"/>
      <c r="W142" s="26" t="str">
        <f t="shared" ca="1" si="14"/>
        <v/>
      </c>
    </row>
    <row r="143" spans="1:23" x14ac:dyDescent="0.2">
      <c r="A143" s="24"/>
      <c r="B143" s="49">
        <f t="shared" si="16"/>
        <v>132</v>
      </c>
      <c r="C143" s="50" t="s">
        <v>281</v>
      </c>
      <c r="D143" s="50" t="s">
        <v>1118</v>
      </c>
      <c r="E143" s="26" t="str">
        <f t="shared" ca="1" si="15"/>
        <v/>
      </c>
      <c r="F143" s="24"/>
      <c r="G143" s="49">
        <f t="shared" si="12"/>
        <v>132</v>
      </c>
      <c r="H143" s="108" t="s">
        <v>272</v>
      </c>
      <c r="I143" s="108" t="s">
        <v>336</v>
      </c>
      <c r="J143" s="90">
        <v>0</v>
      </c>
      <c r="K143" s="90">
        <v>0</v>
      </c>
      <c r="L143" s="90">
        <v>2.3186979999999999</v>
      </c>
      <c r="M143" s="90">
        <v>70.8</v>
      </c>
      <c r="N143" s="90">
        <v>2.3186979999999999</v>
      </c>
      <c r="O143" s="91">
        <v>200.50253069373002</v>
      </c>
      <c r="P143" s="91">
        <v>0</v>
      </c>
      <c r="Q143" s="103">
        <v>0</v>
      </c>
      <c r="R143" s="26" t="str">
        <f t="shared" ca="1" si="13"/>
        <v/>
      </c>
      <c r="S143" s="24"/>
      <c r="T143" s="49" t="str">
        <f t="shared" si="17"/>
        <v/>
      </c>
      <c r="U143" s="50"/>
      <c r="V143" s="50"/>
      <c r="W143" s="26" t="str">
        <f t="shared" ca="1" si="14"/>
        <v/>
      </c>
    </row>
    <row r="144" spans="1:23" x14ac:dyDescent="0.2">
      <c r="A144" s="24"/>
      <c r="B144" s="49">
        <f t="shared" si="16"/>
        <v>133</v>
      </c>
      <c r="C144" s="50" t="s">
        <v>281</v>
      </c>
      <c r="D144" s="50" t="s">
        <v>1113</v>
      </c>
      <c r="E144" s="26" t="str">
        <f t="shared" ca="1" si="15"/>
        <v/>
      </c>
      <c r="F144" s="24"/>
      <c r="G144" s="49">
        <f t="shared" si="12"/>
        <v>133</v>
      </c>
      <c r="H144" s="108" t="s">
        <v>272</v>
      </c>
      <c r="I144" s="108" t="s">
        <v>364</v>
      </c>
      <c r="J144" s="90">
        <v>0</v>
      </c>
      <c r="K144" s="90">
        <v>0</v>
      </c>
      <c r="L144" s="90">
        <v>2.3258999999999999</v>
      </c>
      <c r="M144" s="90">
        <v>41.7</v>
      </c>
      <c r="N144" s="90">
        <v>2.3258999999999999</v>
      </c>
      <c r="O144" s="91">
        <v>57.810007389899994</v>
      </c>
      <c r="P144" s="91">
        <v>0</v>
      </c>
      <c r="Q144" s="103">
        <v>0</v>
      </c>
      <c r="R144" s="26" t="str">
        <f t="shared" ca="1" si="13"/>
        <v/>
      </c>
      <c r="S144" s="24"/>
      <c r="T144" s="49" t="str">
        <f t="shared" si="17"/>
        <v/>
      </c>
      <c r="U144" s="50"/>
      <c r="V144" s="50"/>
      <c r="W144" s="26" t="str">
        <f t="shared" ca="1" si="14"/>
        <v/>
      </c>
    </row>
    <row r="145" spans="1:23" x14ac:dyDescent="0.2">
      <c r="A145" s="24"/>
      <c r="B145" s="49">
        <f t="shared" si="16"/>
        <v>134</v>
      </c>
      <c r="C145" s="50" t="s">
        <v>281</v>
      </c>
      <c r="D145" s="50" t="s">
        <v>1143</v>
      </c>
      <c r="E145" s="26" t="str">
        <f t="shared" ca="1" si="15"/>
        <v/>
      </c>
      <c r="F145" s="24"/>
      <c r="G145" s="49">
        <f t="shared" si="12"/>
        <v>134</v>
      </c>
      <c r="H145" s="108" t="s">
        <v>272</v>
      </c>
      <c r="I145" s="108" t="s">
        <v>394</v>
      </c>
      <c r="J145" s="90">
        <v>0</v>
      </c>
      <c r="K145" s="90">
        <v>0</v>
      </c>
      <c r="L145" s="90">
        <v>2.6850774295799997</v>
      </c>
      <c r="M145" s="90">
        <v>19.088017306000001</v>
      </c>
      <c r="N145" s="90">
        <v>2.6828738591599999</v>
      </c>
      <c r="O145" s="91">
        <v>47.9</v>
      </c>
      <c r="P145" s="91">
        <v>0</v>
      </c>
      <c r="Q145" s="103">
        <v>0</v>
      </c>
      <c r="R145" s="26" t="str">
        <f t="shared" ca="1" si="13"/>
        <v/>
      </c>
      <c r="S145" s="24"/>
      <c r="T145" s="49" t="str">
        <f t="shared" si="17"/>
        <v/>
      </c>
      <c r="U145" s="50"/>
      <c r="V145" s="50"/>
      <c r="W145" s="26" t="str">
        <f t="shared" ca="1" si="14"/>
        <v/>
      </c>
    </row>
    <row r="146" spans="1:23" x14ac:dyDescent="0.2">
      <c r="A146" s="24"/>
      <c r="B146" s="49">
        <f t="shared" si="16"/>
        <v>135</v>
      </c>
      <c r="C146" s="50" t="s">
        <v>281</v>
      </c>
      <c r="D146" s="50" t="s">
        <v>1044</v>
      </c>
      <c r="E146" s="26" t="str">
        <f t="shared" ca="1" si="15"/>
        <v/>
      </c>
      <c r="F146" s="24"/>
      <c r="G146" s="49">
        <f t="shared" si="12"/>
        <v>135</v>
      </c>
      <c r="H146" s="108" t="s">
        <v>272</v>
      </c>
      <c r="I146" s="108" t="s">
        <v>1405</v>
      </c>
      <c r="J146" s="90">
        <v>0</v>
      </c>
      <c r="K146" s="90">
        <v>0</v>
      </c>
      <c r="L146" s="90">
        <v>0</v>
      </c>
      <c r="M146" s="90">
        <v>0</v>
      </c>
      <c r="N146" s="90">
        <v>0</v>
      </c>
      <c r="O146" s="91">
        <v>0.65898945180000001</v>
      </c>
      <c r="P146" s="91">
        <v>0</v>
      </c>
      <c r="Q146" s="103">
        <v>0</v>
      </c>
      <c r="R146" s="26" t="str">
        <f t="shared" ca="1" si="13"/>
        <v>Error</v>
      </c>
      <c r="S146" s="24"/>
      <c r="T146" s="49" t="str">
        <f t="shared" si="17"/>
        <v/>
      </c>
      <c r="U146" s="50"/>
      <c r="V146" s="50"/>
      <c r="W146" s="26" t="str">
        <f t="shared" ca="1" si="14"/>
        <v/>
      </c>
    </row>
    <row r="147" spans="1:23" x14ac:dyDescent="0.2">
      <c r="A147" s="24"/>
      <c r="B147" s="49">
        <f t="shared" si="16"/>
        <v>136</v>
      </c>
      <c r="C147" s="50" t="s">
        <v>281</v>
      </c>
      <c r="D147" s="50" t="s">
        <v>1165</v>
      </c>
      <c r="E147" s="26" t="str">
        <f t="shared" ca="1" si="15"/>
        <v/>
      </c>
      <c r="F147" s="24"/>
      <c r="G147" s="49">
        <f t="shared" si="12"/>
        <v>136</v>
      </c>
      <c r="H147" s="108" t="s">
        <v>272</v>
      </c>
      <c r="I147" s="108" t="s">
        <v>456</v>
      </c>
      <c r="J147" s="90">
        <v>0</v>
      </c>
      <c r="K147" s="90">
        <v>0</v>
      </c>
      <c r="L147" s="90">
        <v>10.19694138485</v>
      </c>
      <c r="M147" s="90">
        <v>105.72453806396001</v>
      </c>
      <c r="N147" s="90">
        <v>10.153522190300002</v>
      </c>
      <c r="O147" s="91">
        <v>178.90863555691999</v>
      </c>
      <c r="P147" s="91">
        <v>0</v>
      </c>
      <c r="Q147" s="103">
        <v>0</v>
      </c>
      <c r="R147" s="26" t="str">
        <f t="shared" ca="1" si="13"/>
        <v/>
      </c>
      <c r="S147" s="24"/>
      <c r="T147" s="49" t="str">
        <f t="shared" si="17"/>
        <v/>
      </c>
      <c r="U147" s="50"/>
      <c r="V147" s="50"/>
      <c r="W147" s="26" t="str">
        <f t="shared" ca="1" si="14"/>
        <v/>
      </c>
    </row>
    <row r="148" spans="1:23" x14ac:dyDescent="0.2">
      <c r="A148" s="24"/>
      <c r="B148" s="49">
        <f t="shared" si="16"/>
        <v>137</v>
      </c>
      <c r="C148" s="50" t="s">
        <v>281</v>
      </c>
      <c r="D148" s="50" t="s">
        <v>1170</v>
      </c>
      <c r="E148" s="26" t="str">
        <f t="shared" ca="1" si="15"/>
        <v/>
      </c>
      <c r="F148" s="24"/>
      <c r="G148" s="49">
        <f t="shared" si="12"/>
        <v>137</v>
      </c>
      <c r="H148" s="108" t="s">
        <v>272</v>
      </c>
      <c r="I148" s="108" t="s">
        <v>485</v>
      </c>
      <c r="J148" s="90">
        <v>0</v>
      </c>
      <c r="K148" s="90">
        <v>0</v>
      </c>
      <c r="L148" s="90">
        <v>7.88054633462</v>
      </c>
      <c r="M148" s="90">
        <v>48.257103861720005</v>
      </c>
      <c r="N148" s="90">
        <v>6.6509939563999998</v>
      </c>
      <c r="O148" s="91">
        <v>85.502519593919999</v>
      </c>
      <c r="P148" s="91">
        <v>0</v>
      </c>
      <c r="Q148" s="103">
        <v>0</v>
      </c>
      <c r="R148" s="26" t="str">
        <f t="shared" ca="1" si="13"/>
        <v/>
      </c>
      <c r="S148" s="24"/>
      <c r="T148" s="49" t="str">
        <f t="shared" si="17"/>
        <v/>
      </c>
      <c r="U148" s="50"/>
      <c r="V148" s="50"/>
      <c r="W148" s="26" t="str">
        <f t="shared" ca="1" si="14"/>
        <v/>
      </c>
    </row>
    <row r="149" spans="1:23" x14ac:dyDescent="0.2">
      <c r="A149" s="24"/>
      <c r="B149" s="49">
        <f t="shared" si="16"/>
        <v>138</v>
      </c>
      <c r="C149" s="50" t="s">
        <v>281</v>
      </c>
      <c r="D149" s="50" t="s">
        <v>1183</v>
      </c>
      <c r="E149" s="26" t="str">
        <f t="shared" ca="1" si="15"/>
        <v/>
      </c>
      <c r="F149" s="24"/>
      <c r="G149" s="49">
        <f t="shared" si="12"/>
        <v>138</v>
      </c>
      <c r="H149" s="108" t="s">
        <v>273</v>
      </c>
      <c r="I149" s="108" t="s">
        <v>305</v>
      </c>
      <c r="J149" s="90">
        <v>0</v>
      </c>
      <c r="K149" s="90">
        <v>0</v>
      </c>
      <c r="L149" s="90">
        <v>5.5176030000000003</v>
      </c>
      <c r="M149" s="90">
        <v>71.3</v>
      </c>
      <c r="N149" s="90">
        <v>5.51528560674</v>
      </c>
      <c r="O149" s="91">
        <v>68.098732528699998</v>
      </c>
      <c r="P149" s="91">
        <v>0</v>
      </c>
      <c r="Q149" s="103">
        <v>0</v>
      </c>
      <c r="R149" s="26" t="str">
        <f t="shared" ca="1" si="13"/>
        <v/>
      </c>
      <c r="S149" s="24"/>
      <c r="T149" s="49" t="str">
        <f t="shared" si="17"/>
        <v/>
      </c>
      <c r="U149" s="50"/>
      <c r="V149" s="50"/>
      <c r="W149" s="26" t="str">
        <f t="shared" ca="1" si="14"/>
        <v/>
      </c>
    </row>
    <row r="150" spans="1:23" x14ac:dyDescent="0.2">
      <c r="A150" s="24"/>
      <c r="B150" s="49">
        <f t="shared" si="16"/>
        <v>139</v>
      </c>
      <c r="C150" s="50" t="s">
        <v>281</v>
      </c>
      <c r="D150" s="50" t="s">
        <v>1202</v>
      </c>
      <c r="E150" s="26" t="str">
        <f t="shared" ca="1" si="15"/>
        <v/>
      </c>
      <c r="F150" s="24"/>
      <c r="G150" s="49">
        <f t="shared" si="12"/>
        <v>139</v>
      </c>
      <c r="H150" s="108" t="s">
        <v>273</v>
      </c>
      <c r="I150" s="108" t="s">
        <v>337</v>
      </c>
      <c r="J150" s="90">
        <v>0</v>
      </c>
      <c r="K150" s="90">
        <v>0</v>
      </c>
      <c r="L150" s="90">
        <v>105.96285945</v>
      </c>
      <c r="M150" s="90">
        <v>43.4</v>
      </c>
      <c r="N150" s="90">
        <v>104.65078364999999</v>
      </c>
      <c r="O150" s="91">
        <v>37.627620709799999</v>
      </c>
      <c r="P150" s="91">
        <v>43.329286350000004</v>
      </c>
      <c r="Q150" s="103">
        <v>2.6438430506399997</v>
      </c>
      <c r="R150" s="26" t="str">
        <f t="shared" ca="1" si="13"/>
        <v/>
      </c>
      <c r="S150" s="24"/>
      <c r="T150" s="49" t="str">
        <f t="shared" si="17"/>
        <v/>
      </c>
      <c r="U150" s="50"/>
      <c r="V150" s="50"/>
      <c r="W150" s="26" t="str">
        <f t="shared" ca="1" si="14"/>
        <v/>
      </c>
    </row>
    <row r="151" spans="1:23" x14ac:dyDescent="0.2">
      <c r="A151" s="24"/>
      <c r="B151" s="49">
        <f t="shared" si="16"/>
        <v>140</v>
      </c>
      <c r="C151" s="50" t="s">
        <v>281</v>
      </c>
      <c r="D151" s="50" t="s">
        <v>1247</v>
      </c>
      <c r="E151" s="26" t="str">
        <f t="shared" ca="1" si="15"/>
        <v/>
      </c>
      <c r="F151" s="24"/>
      <c r="G151" s="49">
        <f t="shared" si="12"/>
        <v>140</v>
      </c>
      <c r="H151" s="108" t="s">
        <v>273</v>
      </c>
      <c r="I151" s="108" t="s">
        <v>365</v>
      </c>
      <c r="J151" s="90">
        <v>0</v>
      </c>
      <c r="K151" s="90">
        <v>0</v>
      </c>
      <c r="L151" s="90">
        <v>3.4047870000000002</v>
      </c>
      <c r="M151" s="90">
        <v>20.7</v>
      </c>
      <c r="N151" s="90">
        <v>3.4047870000000002</v>
      </c>
      <c r="O151" s="91">
        <v>34.6</v>
      </c>
      <c r="P151" s="91">
        <v>0</v>
      </c>
      <c r="Q151" s="103">
        <v>0</v>
      </c>
      <c r="R151" s="26" t="str">
        <f t="shared" ca="1" si="13"/>
        <v/>
      </c>
      <c r="S151" s="24"/>
      <c r="T151" s="49" t="str">
        <f t="shared" si="17"/>
        <v/>
      </c>
      <c r="U151" s="50"/>
      <c r="V151" s="50"/>
      <c r="W151" s="26" t="str">
        <f t="shared" ca="1" si="14"/>
        <v/>
      </c>
    </row>
    <row r="152" spans="1:23" x14ac:dyDescent="0.2">
      <c r="A152" s="24"/>
      <c r="B152" s="49">
        <f t="shared" si="16"/>
        <v>141</v>
      </c>
      <c r="C152" s="50" t="s">
        <v>281</v>
      </c>
      <c r="D152" s="50" t="s">
        <v>1251</v>
      </c>
      <c r="E152" s="26" t="str">
        <f t="shared" ca="1" si="15"/>
        <v/>
      </c>
      <c r="F152" s="24"/>
      <c r="G152" s="49">
        <f t="shared" ref="G152:G215" si="18">IF(AND(H151&lt;&gt;"",ISNUMBER(G151)),G151+1,"")</f>
        <v>141</v>
      </c>
      <c r="H152" s="108" t="s">
        <v>273</v>
      </c>
      <c r="I152" s="108" t="s">
        <v>395</v>
      </c>
      <c r="J152" s="90">
        <v>0</v>
      </c>
      <c r="K152" s="90">
        <v>0</v>
      </c>
      <c r="L152" s="90">
        <v>1.324203</v>
      </c>
      <c r="M152" s="90">
        <v>51.604718357950006</v>
      </c>
      <c r="N152" s="90">
        <v>1.28569517676</v>
      </c>
      <c r="O152" s="91">
        <v>43.1</v>
      </c>
      <c r="P152" s="91">
        <v>0</v>
      </c>
      <c r="Q152" s="103">
        <v>0</v>
      </c>
      <c r="R152" s="26" t="str">
        <f t="shared" ca="1" si="13"/>
        <v/>
      </c>
      <c r="S152" s="24"/>
      <c r="T152" s="49" t="str">
        <f t="shared" si="17"/>
        <v/>
      </c>
      <c r="U152" s="50"/>
      <c r="V152" s="50"/>
      <c r="W152" s="26" t="str">
        <f t="shared" ca="1" si="14"/>
        <v/>
      </c>
    </row>
    <row r="153" spans="1:23" x14ac:dyDescent="0.2">
      <c r="A153" s="24"/>
      <c r="B153" s="49">
        <f t="shared" si="16"/>
        <v>142</v>
      </c>
      <c r="C153" s="50" t="s">
        <v>281</v>
      </c>
      <c r="D153" s="50" t="s">
        <v>1256</v>
      </c>
      <c r="E153" s="26" t="str">
        <f t="shared" ca="1" si="15"/>
        <v/>
      </c>
      <c r="F153" s="24"/>
      <c r="G153" s="49">
        <f t="shared" si="18"/>
        <v>142</v>
      </c>
      <c r="H153" s="108" t="s">
        <v>273</v>
      </c>
      <c r="I153" s="108" t="s">
        <v>428</v>
      </c>
      <c r="J153" s="90">
        <v>0</v>
      </c>
      <c r="K153" s="90">
        <v>0</v>
      </c>
      <c r="L153" s="90">
        <v>10.089389585999999</v>
      </c>
      <c r="M153" s="90">
        <v>57.537011557620005</v>
      </c>
      <c r="N153" s="90">
        <v>9.8610066300000003</v>
      </c>
      <c r="O153" s="91">
        <v>50.908070827979998</v>
      </c>
      <c r="P153" s="91">
        <v>0</v>
      </c>
      <c r="Q153" s="103">
        <v>9.576877860000001E-3</v>
      </c>
      <c r="R153" s="26" t="str">
        <f t="shared" ca="1" si="13"/>
        <v/>
      </c>
      <c r="S153" s="24"/>
      <c r="T153" s="49" t="str">
        <f t="shared" si="17"/>
        <v/>
      </c>
      <c r="U153" s="50"/>
      <c r="V153" s="50"/>
      <c r="W153" s="26" t="str">
        <f t="shared" ca="1" si="14"/>
        <v/>
      </c>
    </row>
    <row r="154" spans="1:23" x14ac:dyDescent="0.2">
      <c r="A154" s="24"/>
      <c r="B154" s="49">
        <f t="shared" si="16"/>
        <v>143</v>
      </c>
      <c r="C154" s="50" t="s">
        <v>281</v>
      </c>
      <c r="D154" s="50" t="s">
        <v>1259</v>
      </c>
      <c r="E154" s="26" t="str">
        <f t="shared" ca="1" si="15"/>
        <v/>
      </c>
      <c r="F154" s="24"/>
      <c r="G154" s="49">
        <f t="shared" si="18"/>
        <v>143</v>
      </c>
      <c r="H154" s="108" t="s">
        <v>273</v>
      </c>
      <c r="I154" s="108" t="s">
        <v>457</v>
      </c>
      <c r="J154" s="90">
        <v>0</v>
      </c>
      <c r="K154" s="90">
        <v>0</v>
      </c>
      <c r="L154" s="90">
        <v>2.319833</v>
      </c>
      <c r="M154" s="90">
        <v>66.599999999999994</v>
      </c>
      <c r="N154" s="90">
        <v>2.319833</v>
      </c>
      <c r="O154" s="91">
        <v>74.205702743220002</v>
      </c>
      <c r="P154" s="91">
        <v>0</v>
      </c>
      <c r="Q154" s="103">
        <v>0</v>
      </c>
      <c r="R154" s="26" t="str">
        <f t="shared" ca="1" si="13"/>
        <v/>
      </c>
      <c r="S154" s="24"/>
      <c r="T154" s="49" t="str">
        <f t="shared" si="17"/>
        <v/>
      </c>
      <c r="U154" s="50"/>
      <c r="V154" s="50"/>
      <c r="W154" s="26" t="str">
        <f t="shared" ca="1" si="14"/>
        <v/>
      </c>
    </row>
    <row r="155" spans="1:23" x14ac:dyDescent="0.2">
      <c r="A155" s="24"/>
      <c r="B155" s="49">
        <f t="shared" si="16"/>
        <v>144</v>
      </c>
      <c r="C155" s="50" t="s">
        <v>281</v>
      </c>
      <c r="D155" s="50" t="s">
        <v>1263</v>
      </c>
      <c r="E155" s="26" t="str">
        <f t="shared" ca="1" si="15"/>
        <v/>
      </c>
      <c r="F155" s="24"/>
      <c r="G155" s="49">
        <f t="shared" si="18"/>
        <v>144</v>
      </c>
      <c r="H155" s="108" t="s">
        <v>273</v>
      </c>
      <c r="I155" s="108" t="s">
        <v>486</v>
      </c>
      <c r="J155" s="90">
        <v>0</v>
      </c>
      <c r="K155" s="90">
        <v>0</v>
      </c>
      <c r="L155" s="90">
        <v>1.3340067578800001</v>
      </c>
      <c r="M155" s="90">
        <v>65.400000000000006</v>
      </c>
      <c r="N155" s="90">
        <v>1.32762651576</v>
      </c>
      <c r="O155" s="91">
        <v>90.574120923689989</v>
      </c>
      <c r="P155" s="91">
        <v>0</v>
      </c>
      <c r="Q155" s="103">
        <v>0</v>
      </c>
      <c r="R155" s="26" t="str">
        <f t="shared" ca="1" si="13"/>
        <v/>
      </c>
      <c r="S155" s="24"/>
      <c r="T155" s="49" t="str">
        <f t="shared" si="17"/>
        <v/>
      </c>
      <c r="U155" s="50"/>
      <c r="V155" s="50"/>
      <c r="W155" s="26" t="str">
        <f t="shared" ca="1" si="14"/>
        <v/>
      </c>
    </row>
    <row r="156" spans="1:23" x14ac:dyDescent="0.2">
      <c r="A156" s="24"/>
      <c r="B156" s="49">
        <f t="shared" si="16"/>
        <v>145</v>
      </c>
      <c r="C156" s="50" t="s">
        <v>281</v>
      </c>
      <c r="D156" s="50" t="s">
        <v>1276</v>
      </c>
      <c r="E156" s="26" t="str">
        <f t="shared" ca="1" si="15"/>
        <v/>
      </c>
      <c r="F156" s="24"/>
      <c r="G156" s="49">
        <f t="shared" si="18"/>
        <v>145</v>
      </c>
      <c r="H156" s="108" t="s">
        <v>273</v>
      </c>
      <c r="I156" s="108" t="s">
        <v>513</v>
      </c>
      <c r="J156" s="90">
        <v>0</v>
      </c>
      <c r="K156" s="90">
        <v>0</v>
      </c>
      <c r="L156" s="90">
        <v>12.35775918949</v>
      </c>
      <c r="M156" s="90">
        <v>61.8</v>
      </c>
      <c r="N156" s="90">
        <v>12.37412100793</v>
      </c>
      <c r="O156" s="91">
        <v>62.933737883170004</v>
      </c>
      <c r="P156" s="91">
        <v>0</v>
      </c>
      <c r="Q156" s="103">
        <v>0</v>
      </c>
      <c r="R156" s="26" t="str">
        <f t="shared" ca="1" si="13"/>
        <v/>
      </c>
      <c r="S156" s="24"/>
      <c r="T156" s="49" t="str">
        <f t="shared" si="17"/>
        <v/>
      </c>
      <c r="U156" s="50"/>
      <c r="V156" s="50"/>
      <c r="W156" s="26" t="str">
        <f t="shared" ca="1" si="14"/>
        <v/>
      </c>
    </row>
    <row r="157" spans="1:23" x14ac:dyDescent="0.2">
      <c r="A157" s="24"/>
      <c r="B157" s="49">
        <f t="shared" si="16"/>
        <v>146</v>
      </c>
      <c r="C157" s="50" t="s">
        <v>281</v>
      </c>
      <c r="D157" s="50" t="s">
        <v>1284</v>
      </c>
      <c r="E157" s="26" t="str">
        <f t="shared" ca="1" si="15"/>
        <v/>
      </c>
      <c r="F157" s="24"/>
      <c r="G157" s="49">
        <f t="shared" si="18"/>
        <v>146</v>
      </c>
      <c r="H157" s="108" t="s">
        <v>273</v>
      </c>
      <c r="I157" s="108" t="s">
        <v>1406</v>
      </c>
      <c r="J157" s="90">
        <v>0</v>
      </c>
      <c r="K157" s="90">
        <v>0</v>
      </c>
      <c r="L157" s="90">
        <v>2.4923279699999998</v>
      </c>
      <c r="M157" s="90">
        <v>31.13251592564</v>
      </c>
      <c r="N157" s="90">
        <v>2.5106302168100001</v>
      </c>
      <c r="O157" s="91">
        <v>48.028630258439996</v>
      </c>
      <c r="P157" s="91">
        <v>0</v>
      </c>
      <c r="Q157" s="103">
        <v>0</v>
      </c>
      <c r="R157" s="26" t="str">
        <f t="shared" ca="1" si="13"/>
        <v>Error</v>
      </c>
      <c r="S157" s="24"/>
      <c r="T157" s="49" t="str">
        <f t="shared" si="17"/>
        <v/>
      </c>
      <c r="U157" s="50"/>
      <c r="V157" s="50"/>
      <c r="W157" s="26" t="str">
        <f t="shared" ca="1" si="14"/>
        <v/>
      </c>
    </row>
    <row r="158" spans="1:23" x14ac:dyDescent="0.2">
      <c r="A158" s="24"/>
      <c r="B158" s="49">
        <f t="shared" si="16"/>
        <v>147</v>
      </c>
      <c r="C158" s="50" t="s">
        <v>281</v>
      </c>
      <c r="D158" s="50" t="s">
        <v>1293</v>
      </c>
      <c r="E158" s="26" t="str">
        <f t="shared" ca="1" si="15"/>
        <v/>
      </c>
      <c r="F158" s="24"/>
      <c r="G158" s="49">
        <f t="shared" si="18"/>
        <v>147</v>
      </c>
      <c r="H158" s="108" t="s">
        <v>273</v>
      </c>
      <c r="I158" s="108" t="s">
        <v>564</v>
      </c>
      <c r="J158" s="90">
        <v>0</v>
      </c>
      <c r="K158" s="90">
        <v>0</v>
      </c>
      <c r="L158" s="90">
        <v>2.8591829999999998</v>
      </c>
      <c r="M158" s="90">
        <v>22.5</v>
      </c>
      <c r="N158" s="90">
        <v>2.8591829999999998</v>
      </c>
      <c r="O158" s="91">
        <v>51.669934679199997</v>
      </c>
      <c r="P158" s="91">
        <v>0</v>
      </c>
      <c r="Q158" s="103">
        <v>0</v>
      </c>
      <c r="R158" s="26" t="str">
        <f t="shared" ca="1" si="13"/>
        <v/>
      </c>
      <c r="S158" s="24"/>
      <c r="T158" s="49" t="str">
        <f t="shared" si="17"/>
        <v/>
      </c>
      <c r="U158" s="50"/>
      <c r="V158" s="50"/>
      <c r="W158" s="26" t="str">
        <f t="shared" ca="1" si="14"/>
        <v/>
      </c>
    </row>
    <row r="159" spans="1:23" x14ac:dyDescent="0.2">
      <c r="A159" s="24"/>
      <c r="B159" s="49">
        <f t="shared" si="16"/>
        <v>148</v>
      </c>
      <c r="C159" s="50" t="s">
        <v>281</v>
      </c>
      <c r="D159" s="50" t="s">
        <v>1296</v>
      </c>
      <c r="E159" s="26" t="str">
        <f t="shared" ca="1" si="15"/>
        <v/>
      </c>
      <c r="F159" s="24"/>
      <c r="G159" s="49">
        <f t="shared" si="18"/>
        <v>148</v>
      </c>
      <c r="H159" s="108" t="s">
        <v>273</v>
      </c>
      <c r="I159" s="108" t="s">
        <v>1407</v>
      </c>
      <c r="J159" s="90">
        <v>0</v>
      </c>
      <c r="K159" s="90">
        <v>0</v>
      </c>
      <c r="L159" s="90">
        <v>0.44937800000000006</v>
      </c>
      <c r="M159" s="90">
        <v>46.7</v>
      </c>
      <c r="N159" s="90">
        <v>0.44937800000000006</v>
      </c>
      <c r="O159" s="91">
        <v>64.400000000000006</v>
      </c>
      <c r="P159" s="91">
        <v>0</v>
      </c>
      <c r="Q159" s="103">
        <v>0</v>
      </c>
      <c r="R159" s="26" t="str">
        <f t="shared" ca="1" si="13"/>
        <v>Error</v>
      </c>
      <c r="S159" s="24"/>
      <c r="T159" s="49" t="str">
        <f t="shared" si="17"/>
        <v/>
      </c>
      <c r="U159" s="50"/>
      <c r="V159" s="50"/>
      <c r="W159" s="26" t="str">
        <f t="shared" ca="1" si="14"/>
        <v/>
      </c>
    </row>
    <row r="160" spans="1:23" x14ac:dyDescent="0.2">
      <c r="A160" s="24"/>
      <c r="B160" s="49">
        <f t="shared" si="16"/>
        <v>149</v>
      </c>
      <c r="C160" s="50" t="s">
        <v>281</v>
      </c>
      <c r="D160" s="50" t="s">
        <v>1328</v>
      </c>
      <c r="E160" s="26" t="str">
        <f t="shared" ca="1" si="15"/>
        <v/>
      </c>
      <c r="F160" s="24"/>
      <c r="G160" s="49">
        <f t="shared" si="18"/>
        <v>149</v>
      </c>
      <c r="H160" s="108" t="s">
        <v>273</v>
      </c>
      <c r="I160" s="108" t="s">
        <v>612</v>
      </c>
      <c r="J160" s="90">
        <v>0</v>
      </c>
      <c r="K160" s="90">
        <v>0</v>
      </c>
      <c r="L160" s="90">
        <v>1.5055466444000001</v>
      </c>
      <c r="M160" s="90">
        <v>25.6</v>
      </c>
      <c r="N160" s="90">
        <v>1.4795918072000001</v>
      </c>
      <c r="O160" s="91">
        <v>29.8</v>
      </c>
      <c r="P160" s="91">
        <v>0</v>
      </c>
      <c r="Q160" s="103">
        <v>0</v>
      </c>
      <c r="R160" s="26" t="str">
        <f t="shared" ca="1" si="13"/>
        <v/>
      </c>
      <c r="S160" s="24"/>
      <c r="T160" s="49" t="str">
        <f t="shared" si="17"/>
        <v/>
      </c>
      <c r="U160" s="50"/>
      <c r="V160" s="50"/>
      <c r="W160" s="26" t="str">
        <f t="shared" ca="1" si="14"/>
        <v/>
      </c>
    </row>
    <row r="161" spans="1:23" x14ac:dyDescent="0.2">
      <c r="A161" s="24"/>
      <c r="B161" s="49">
        <f t="shared" si="16"/>
        <v>150</v>
      </c>
      <c r="C161" s="50" t="s">
        <v>281</v>
      </c>
      <c r="D161" s="50" t="s">
        <v>1328</v>
      </c>
      <c r="E161" s="26" t="str">
        <f t="shared" ca="1" si="15"/>
        <v/>
      </c>
      <c r="F161" s="24"/>
      <c r="G161" s="49">
        <f t="shared" si="18"/>
        <v>150</v>
      </c>
      <c r="H161" s="108" t="s">
        <v>273</v>
      </c>
      <c r="I161" s="108" t="s">
        <v>633</v>
      </c>
      <c r="J161" s="90">
        <v>0</v>
      </c>
      <c r="K161" s="90">
        <v>0</v>
      </c>
      <c r="L161" s="90">
        <v>1.7589570000000001</v>
      </c>
      <c r="M161" s="90">
        <v>62.8</v>
      </c>
      <c r="N161" s="90">
        <v>1.7589570000000001</v>
      </c>
      <c r="O161" s="91">
        <v>85.333173837740006</v>
      </c>
      <c r="P161" s="91">
        <v>0</v>
      </c>
      <c r="Q161" s="103">
        <v>0</v>
      </c>
      <c r="R161" s="26" t="str">
        <f t="shared" ca="1" si="13"/>
        <v/>
      </c>
      <c r="S161" s="24"/>
      <c r="T161" s="49" t="str">
        <f t="shared" si="17"/>
        <v/>
      </c>
      <c r="U161" s="50"/>
      <c r="V161" s="50"/>
      <c r="W161" s="26" t="str">
        <f t="shared" ca="1" si="14"/>
        <v/>
      </c>
    </row>
    <row r="162" spans="1:23" x14ac:dyDescent="0.2">
      <c r="A162" s="24"/>
      <c r="B162" s="49">
        <f t="shared" si="16"/>
        <v>151</v>
      </c>
      <c r="C162" s="50" t="s">
        <v>281</v>
      </c>
      <c r="D162" s="50" t="s">
        <v>1330</v>
      </c>
      <c r="E162" s="26" t="str">
        <f t="shared" ca="1" si="15"/>
        <v/>
      </c>
      <c r="F162" s="24"/>
      <c r="G162" s="49">
        <f t="shared" si="18"/>
        <v>151</v>
      </c>
      <c r="H162" s="108" t="s">
        <v>273</v>
      </c>
      <c r="I162" s="108" t="s">
        <v>496</v>
      </c>
      <c r="J162" s="90">
        <v>0</v>
      </c>
      <c r="K162" s="90">
        <v>0</v>
      </c>
      <c r="L162" s="90">
        <v>14.257264230420001</v>
      </c>
      <c r="M162" s="90">
        <v>37.700000000000003</v>
      </c>
      <c r="N162" s="90">
        <v>14.166856901880001</v>
      </c>
      <c r="O162" s="91">
        <v>35.969401787179997</v>
      </c>
      <c r="P162" s="91">
        <v>4.8427812059099997</v>
      </c>
      <c r="Q162" s="103">
        <v>0.40719024868000003</v>
      </c>
      <c r="R162" s="26" t="str">
        <f t="shared" ca="1" si="13"/>
        <v/>
      </c>
      <c r="S162" s="24"/>
      <c r="T162" s="49" t="str">
        <f t="shared" si="17"/>
        <v/>
      </c>
      <c r="U162" s="50"/>
      <c r="V162" s="50"/>
      <c r="W162" s="26" t="str">
        <f t="shared" ca="1" si="14"/>
        <v/>
      </c>
    </row>
    <row r="163" spans="1:23" x14ac:dyDescent="0.2">
      <c r="A163" s="24"/>
      <c r="B163" s="49">
        <f t="shared" si="16"/>
        <v>152</v>
      </c>
      <c r="C163" s="50" t="s">
        <v>281</v>
      </c>
      <c r="D163" s="50" t="s">
        <v>1333</v>
      </c>
      <c r="E163" s="26" t="str">
        <f t="shared" ca="1" si="15"/>
        <v/>
      </c>
      <c r="F163" s="24"/>
      <c r="G163" s="49">
        <f t="shared" si="18"/>
        <v>152</v>
      </c>
      <c r="H163" s="108" t="s">
        <v>273</v>
      </c>
      <c r="I163" s="108" t="s">
        <v>1408</v>
      </c>
      <c r="J163" s="90">
        <v>0</v>
      </c>
      <c r="K163" s="90">
        <v>0</v>
      </c>
      <c r="L163" s="90">
        <v>2.1453869999999999</v>
      </c>
      <c r="M163" s="90">
        <v>99.1</v>
      </c>
      <c r="N163" s="90">
        <v>2.1453869999999999</v>
      </c>
      <c r="O163" s="91">
        <v>109.58521994859001</v>
      </c>
      <c r="P163" s="91">
        <v>0</v>
      </c>
      <c r="Q163" s="103">
        <v>0</v>
      </c>
      <c r="R163" s="26" t="str">
        <f t="shared" ca="1" si="13"/>
        <v>Error</v>
      </c>
      <c r="S163" s="24"/>
      <c r="T163" s="49" t="str">
        <f t="shared" si="17"/>
        <v/>
      </c>
      <c r="U163" s="50"/>
      <c r="V163" s="50"/>
      <c r="W163" s="26" t="str">
        <f t="shared" ca="1" si="14"/>
        <v/>
      </c>
    </row>
    <row r="164" spans="1:23" x14ac:dyDescent="0.2">
      <c r="A164" s="24"/>
      <c r="B164" s="49">
        <f t="shared" si="16"/>
        <v>153</v>
      </c>
      <c r="C164" s="50" t="s">
        <v>281</v>
      </c>
      <c r="D164" s="50" t="s">
        <v>1342</v>
      </c>
      <c r="E164" s="26" t="str">
        <f t="shared" ca="1" si="15"/>
        <v/>
      </c>
      <c r="F164" s="24"/>
      <c r="G164" s="49">
        <f t="shared" si="18"/>
        <v>153</v>
      </c>
      <c r="H164" s="108" t="s">
        <v>273</v>
      </c>
      <c r="I164" s="108" t="s">
        <v>700</v>
      </c>
      <c r="J164" s="90">
        <v>0</v>
      </c>
      <c r="K164" s="90">
        <v>0</v>
      </c>
      <c r="L164" s="90">
        <v>3.18939778344</v>
      </c>
      <c r="M164" s="90">
        <v>22</v>
      </c>
      <c r="N164" s="90">
        <v>3.3045960000000001</v>
      </c>
      <c r="O164" s="91">
        <v>30.635190828199999</v>
      </c>
      <c r="P164" s="91">
        <v>0</v>
      </c>
      <c r="Q164" s="103">
        <v>0</v>
      </c>
      <c r="R164" s="26" t="str">
        <f t="shared" ca="1" si="13"/>
        <v/>
      </c>
      <c r="S164" s="24"/>
      <c r="T164" s="49" t="str">
        <f t="shared" si="17"/>
        <v/>
      </c>
      <c r="U164" s="50"/>
      <c r="V164" s="50"/>
      <c r="W164" s="26" t="str">
        <f t="shared" ca="1" si="14"/>
        <v/>
      </c>
    </row>
    <row r="165" spans="1:23" x14ac:dyDescent="0.2">
      <c r="A165" s="24"/>
      <c r="B165" s="49">
        <f t="shared" si="16"/>
        <v>154</v>
      </c>
      <c r="C165" s="50" t="s">
        <v>281</v>
      </c>
      <c r="D165" s="50" t="s">
        <v>405</v>
      </c>
      <c r="E165" s="26" t="str">
        <f t="shared" ca="1" si="15"/>
        <v/>
      </c>
      <c r="F165" s="24"/>
      <c r="G165" s="49">
        <f t="shared" si="18"/>
        <v>154</v>
      </c>
      <c r="H165" s="108" t="s">
        <v>273</v>
      </c>
      <c r="I165" s="108" t="s">
        <v>615</v>
      </c>
      <c r="J165" s="90">
        <v>0</v>
      </c>
      <c r="K165" s="90">
        <v>0</v>
      </c>
      <c r="L165" s="90">
        <v>8.1561489999999992</v>
      </c>
      <c r="M165" s="90">
        <v>144</v>
      </c>
      <c r="N165" s="90">
        <v>8.1561489999999992</v>
      </c>
      <c r="O165" s="91">
        <v>143.83503130649999</v>
      </c>
      <c r="P165" s="91">
        <v>0</v>
      </c>
      <c r="Q165" s="103">
        <v>0</v>
      </c>
      <c r="R165" s="26" t="str">
        <f t="shared" ca="1" si="13"/>
        <v/>
      </c>
      <c r="S165" s="24"/>
      <c r="T165" s="49" t="str">
        <f t="shared" si="17"/>
        <v/>
      </c>
      <c r="U165" s="50"/>
      <c r="V165" s="50"/>
      <c r="W165" s="26" t="str">
        <f t="shared" ca="1" si="14"/>
        <v/>
      </c>
    </row>
    <row r="166" spans="1:23" x14ac:dyDescent="0.2">
      <c r="A166" s="24"/>
      <c r="B166" s="49">
        <f t="shared" si="16"/>
        <v>155</v>
      </c>
      <c r="C166" s="50" t="s">
        <v>281</v>
      </c>
      <c r="D166" s="50" t="s">
        <v>1004</v>
      </c>
      <c r="E166" s="26" t="str">
        <f t="shared" ca="1" si="15"/>
        <v/>
      </c>
      <c r="F166" s="24"/>
      <c r="G166" s="49">
        <f t="shared" si="18"/>
        <v>155</v>
      </c>
      <c r="H166" s="108" t="s">
        <v>273</v>
      </c>
      <c r="I166" s="108" t="s">
        <v>1409</v>
      </c>
      <c r="J166" s="90">
        <v>0</v>
      </c>
      <c r="K166" s="90">
        <v>0</v>
      </c>
      <c r="L166" s="90">
        <v>1.375292</v>
      </c>
      <c r="M166" s="90">
        <v>13.7</v>
      </c>
      <c r="N166" s="90">
        <v>1.375292</v>
      </c>
      <c r="O166" s="91">
        <v>22.177359182219998</v>
      </c>
      <c r="P166" s="91">
        <v>0</v>
      </c>
      <c r="Q166" s="103">
        <v>0</v>
      </c>
      <c r="R166" s="26" t="str">
        <f t="shared" ca="1" si="13"/>
        <v>Error</v>
      </c>
      <c r="S166" s="24"/>
      <c r="T166" s="49" t="str">
        <f t="shared" si="17"/>
        <v/>
      </c>
      <c r="U166" s="50"/>
      <c r="V166" s="50"/>
      <c r="W166" s="26" t="str">
        <f t="shared" ca="1" si="14"/>
        <v/>
      </c>
    </row>
    <row r="167" spans="1:23" x14ac:dyDescent="0.2">
      <c r="A167" s="24"/>
      <c r="B167" s="49">
        <f t="shared" si="16"/>
        <v>156</v>
      </c>
      <c r="C167" s="50" t="s">
        <v>281</v>
      </c>
      <c r="D167" s="50" t="s">
        <v>1279</v>
      </c>
      <c r="E167" s="26" t="str">
        <f t="shared" ca="1" si="15"/>
        <v/>
      </c>
      <c r="F167" s="24"/>
      <c r="G167" s="49">
        <f t="shared" si="18"/>
        <v>156</v>
      </c>
      <c r="H167" s="108" t="s">
        <v>273</v>
      </c>
      <c r="I167" s="108" t="s">
        <v>1410</v>
      </c>
      <c r="J167" s="90">
        <v>0</v>
      </c>
      <c r="K167" s="90">
        <v>0</v>
      </c>
      <c r="L167" s="90">
        <v>3.3661370000000002</v>
      </c>
      <c r="M167" s="90">
        <v>18.399999999999999</v>
      </c>
      <c r="N167" s="90">
        <v>3.3638143654700001</v>
      </c>
      <c r="O167" s="91">
        <v>22.523841707759999</v>
      </c>
      <c r="P167" s="91">
        <v>0</v>
      </c>
      <c r="Q167" s="103">
        <v>0</v>
      </c>
      <c r="R167" s="26" t="str">
        <f t="shared" ca="1" si="13"/>
        <v>Error</v>
      </c>
      <c r="S167" s="24"/>
      <c r="T167" s="49" t="str">
        <f t="shared" si="17"/>
        <v/>
      </c>
      <c r="U167" s="50"/>
      <c r="V167" s="50"/>
      <c r="W167" s="26" t="str">
        <f t="shared" ca="1" si="14"/>
        <v/>
      </c>
    </row>
    <row r="168" spans="1:23" x14ac:dyDescent="0.2">
      <c r="A168" s="24"/>
      <c r="B168" s="49">
        <f t="shared" si="16"/>
        <v>157</v>
      </c>
      <c r="C168" s="50" t="s">
        <v>281</v>
      </c>
      <c r="D168" s="50" t="s">
        <v>1222</v>
      </c>
      <c r="E168" s="26" t="str">
        <f t="shared" ca="1" si="15"/>
        <v/>
      </c>
      <c r="F168" s="24"/>
      <c r="G168" s="49">
        <f t="shared" si="18"/>
        <v>157</v>
      </c>
      <c r="H168" s="108" t="s">
        <v>273</v>
      </c>
      <c r="I168" s="108" t="s">
        <v>779</v>
      </c>
      <c r="J168" s="90">
        <v>0</v>
      </c>
      <c r="K168" s="90">
        <v>0</v>
      </c>
      <c r="L168" s="90">
        <v>37.353817226549999</v>
      </c>
      <c r="M168" s="90">
        <v>16.09469441097</v>
      </c>
      <c r="N168" s="90">
        <v>37.378112999999999</v>
      </c>
      <c r="O168" s="91">
        <v>14.453208299669997</v>
      </c>
      <c r="P168" s="91">
        <v>12.769110963059999</v>
      </c>
      <c r="Q168" s="103">
        <v>0.14788757067</v>
      </c>
      <c r="R168" s="26" t="str">
        <f t="shared" ca="1" si="13"/>
        <v/>
      </c>
      <c r="S168" s="24"/>
      <c r="T168" s="49" t="str">
        <f t="shared" si="17"/>
        <v/>
      </c>
      <c r="U168" s="50"/>
      <c r="V168" s="50"/>
      <c r="W168" s="26" t="str">
        <f t="shared" ca="1" si="14"/>
        <v/>
      </c>
    </row>
    <row r="169" spans="1:23" x14ac:dyDescent="0.2">
      <c r="A169" s="24"/>
      <c r="B169" s="49">
        <f t="shared" si="16"/>
        <v>158</v>
      </c>
      <c r="C169" s="50" t="s">
        <v>282</v>
      </c>
      <c r="D169" s="50" t="s">
        <v>375</v>
      </c>
      <c r="E169" s="26" t="str">
        <f t="shared" ca="1" si="15"/>
        <v/>
      </c>
      <c r="F169" s="24"/>
      <c r="G169" s="49">
        <f t="shared" si="18"/>
        <v>158</v>
      </c>
      <c r="H169" s="108" t="s">
        <v>273</v>
      </c>
      <c r="I169" s="108" t="s">
        <v>796</v>
      </c>
      <c r="J169" s="90">
        <v>0</v>
      </c>
      <c r="K169" s="90">
        <v>0</v>
      </c>
      <c r="L169" s="90">
        <v>1.835564</v>
      </c>
      <c r="M169" s="90">
        <v>13.4</v>
      </c>
      <c r="N169" s="90">
        <v>1.835564</v>
      </c>
      <c r="O169" s="91">
        <v>24.566755192000006</v>
      </c>
      <c r="P169" s="91">
        <v>0</v>
      </c>
      <c r="Q169" s="103">
        <v>0</v>
      </c>
      <c r="R169" s="26" t="str">
        <f t="shared" ca="1" si="13"/>
        <v/>
      </c>
      <c r="S169" s="24"/>
      <c r="T169" s="49" t="str">
        <f t="shared" si="17"/>
        <v/>
      </c>
      <c r="U169" s="50"/>
      <c r="V169" s="50"/>
      <c r="W169" s="26" t="str">
        <f t="shared" ca="1" si="14"/>
        <v/>
      </c>
    </row>
    <row r="170" spans="1:23" x14ac:dyDescent="0.2">
      <c r="A170" s="24"/>
      <c r="B170" s="49">
        <f t="shared" si="16"/>
        <v>159</v>
      </c>
      <c r="C170" s="50" t="s">
        <v>283</v>
      </c>
      <c r="D170" s="50" t="s">
        <v>310</v>
      </c>
      <c r="E170" s="26" t="str">
        <f t="shared" ca="1" si="15"/>
        <v/>
      </c>
      <c r="F170" s="24"/>
      <c r="G170" s="49">
        <f t="shared" si="18"/>
        <v>159</v>
      </c>
      <c r="H170" s="108" t="s">
        <v>273</v>
      </c>
      <c r="I170" s="108" t="s">
        <v>1411</v>
      </c>
      <c r="J170" s="90">
        <v>0</v>
      </c>
      <c r="K170" s="90">
        <v>0</v>
      </c>
      <c r="L170" s="90">
        <v>1.00637</v>
      </c>
      <c r="M170" s="90">
        <v>78.099999999999994</v>
      </c>
      <c r="N170" s="90">
        <v>0.99816808449999994</v>
      </c>
      <c r="O170" s="91">
        <v>59.859033828169999</v>
      </c>
      <c r="P170" s="91">
        <v>0</v>
      </c>
      <c r="Q170" s="103">
        <v>7.1387413200000001E-3</v>
      </c>
      <c r="R170" s="26" t="str">
        <f t="shared" ca="1" si="13"/>
        <v>Error</v>
      </c>
      <c r="S170" s="24"/>
      <c r="T170" s="49" t="str">
        <f t="shared" si="17"/>
        <v/>
      </c>
      <c r="U170" s="50"/>
      <c r="V170" s="50"/>
      <c r="W170" s="26" t="str">
        <f t="shared" ca="1" si="14"/>
        <v/>
      </c>
    </row>
    <row r="171" spans="1:23" x14ac:dyDescent="0.2">
      <c r="A171" s="24"/>
      <c r="B171" s="49">
        <f t="shared" si="16"/>
        <v>160</v>
      </c>
      <c r="C171" s="50" t="s">
        <v>283</v>
      </c>
      <c r="D171" s="50" t="s">
        <v>469</v>
      </c>
      <c r="E171" s="26" t="str">
        <f t="shared" ca="1" si="15"/>
        <v/>
      </c>
      <c r="F171" s="24"/>
      <c r="G171" s="49">
        <f t="shared" si="18"/>
        <v>160</v>
      </c>
      <c r="H171" s="108" t="s">
        <v>273</v>
      </c>
      <c r="I171" s="108" t="s">
        <v>1412</v>
      </c>
      <c r="J171" s="90">
        <v>0</v>
      </c>
      <c r="K171" s="90">
        <v>0</v>
      </c>
      <c r="L171" s="90">
        <v>1.3322950915499998</v>
      </c>
      <c r="M171" s="90">
        <v>12.175213551820002</v>
      </c>
      <c r="N171" s="90">
        <v>1.3565611822200001</v>
      </c>
      <c r="O171" s="91">
        <v>25.555151387589998</v>
      </c>
      <c r="P171" s="91">
        <v>0</v>
      </c>
      <c r="Q171" s="103">
        <v>0</v>
      </c>
      <c r="R171" s="26" t="str">
        <f t="shared" ca="1" si="13"/>
        <v>Error</v>
      </c>
      <c r="S171" s="24"/>
      <c r="T171" s="49" t="str">
        <f t="shared" si="17"/>
        <v/>
      </c>
      <c r="U171" s="50"/>
      <c r="V171" s="50"/>
      <c r="W171" s="26" t="str">
        <f t="shared" ca="1" si="14"/>
        <v/>
      </c>
    </row>
    <row r="172" spans="1:23" x14ac:dyDescent="0.2">
      <c r="A172" s="24"/>
      <c r="B172" s="49">
        <f t="shared" si="16"/>
        <v>161</v>
      </c>
      <c r="C172" s="50" t="s">
        <v>283</v>
      </c>
      <c r="D172" s="50" t="s">
        <v>550</v>
      </c>
      <c r="E172" s="26" t="str">
        <f t="shared" ca="1" si="15"/>
        <v/>
      </c>
      <c r="F172" s="24"/>
      <c r="G172" s="49">
        <f t="shared" si="18"/>
        <v>161</v>
      </c>
      <c r="H172" s="108" t="s">
        <v>424</v>
      </c>
      <c r="I172" s="108" t="s">
        <v>301</v>
      </c>
      <c r="J172" s="90">
        <v>0</v>
      </c>
      <c r="K172" s="90">
        <v>0</v>
      </c>
      <c r="L172" s="90">
        <v>408.44122615999993</v>
      </c>
      <c r="M172" s="90">
        <v>49.5</v>
      </c>
      <c r="N172" s="90">
        <v>413.08626535999997</v>
      </c>
      <c r="O172" s="91">
        <v>57.684858988320002</v>
      </c>
      <c r="P172" s="91">
        <v>244.22444391999997</v>
      </c>
      <c r="Q172" s="103">
        <v>1.4082429055500001</v>
      </c>
      <c r="R172" s="26" t="str">
        <f t="shared" ca="1" si="13"/>
        <v/>
      </c>
      <c r="S172" s="24"/>
      <c r="T172" s="49" t="str">
        <f t="shared" si="17"/>
        <v/>
      </c>
      <c r="U172" s="50"/>
      <c r="V172" s="50"/>
      <c r="W172" s="26" t="str">
        <f t="shared" ca="1" si="14"/>
        <v/>
      </c>
    </row>
    <row r="173" spans="1:23" x14ac:dyDescent="0.2">
      <c r="A173" s="24"/>
      <c r="B173" s="49">
        <f t="shared" si="16"/>
        <v>162</v>
      </c>
      <c r="C173" s="50" t="s">
        <v>283</v>
      </c>
      <c r="D173" s="50" t="s">
        <v>598</v>
      </c>
      <c r="E173" s="26" t="str">
        <f t="shared" ca="1" si="15"/>
        <v/>
      </c>
      <c r="F173" s="24"/>
      <c r="G173" s="49">
        <f t="shared" si="18"/>
        <v>162</v>
      </c>
      <c r="H173" s="108" t="s">
        <v>44</v>
      </c>
      <c r="I173" s="108" t="s">
        <v>1413</v>
      </c>
      <c r="J173" s="90">
        <v>0</v>
      </c>
      <c r="K173" s="90">
        <v>0</v>
      </c>
      <c r="L173" s="90">
        <v>0.67042900000000005</v>
      </c>
      <c r="M173" s="90">
        <v>17.5</v>
      </c>
      <c r="N173" s="90">
        <v>0.67042900000000005</v>
      </c>
      <c r="O173" s="91">
        <v>70.19232999898</v>
      </c>
      <c r="P173" s="91">
        <v>0</v>
      </c>
      <c r="Q173" s="103">
        <v>0</v>
      </c>
      <c r="R173" s="26" t="str">
        <f t="shared" ca="1" si="13"/>
        <v>Error</v>
      </c>
      <c r="S173" s="24"/>
      <c r="T173" s="49" t="str">
        <f t="shared" si="17"/>
        <v/>
      </c>
      <c r="U173" s="50"/>
      <c r="V173" s="50"/>
      <c r="W173" s="26" t="str">
        <f t="shared" ca="1" si="14"/>
        <v/>
      </c>
    </row>
    <row r="174" spans="1:23" x14ac:dyDescent="0.2">
      <c r="A174" s="24"/>
      <c r="B174" s="49">
        <f t="shared" si="16"/>
        <v>163</v>
      </c>
      <c r="C174" s="50" t="s">
        <v>283</v>
      </c>
      <c r="D174" s="50" t="s">
        <v>621</v>
      </c>
      <c r="E174" s="26" t="str">
        <f t="shared" ca="1" si="15"/>
        <v/>
      </c>
      <c r="F174" s="24"/>
      <c r="G174" s="49">
        <f t="shared" si="18"/>
        <v>163</v>
      </c>
      <c r="H174" s="108" t="s">
        <v>44</v>
      </c>
      <c r="I174" s="108" t="s">
        <v>338</v>
      </c>
      <c r="J174" s="90">
        <v>0</v>
      </c>
      <c r="K174" s="90">
        <v>0</v>
      </c>
      <c r="L174" s="90">
        <v>0.79370900000000011</v>
      </c>
      <c r="M174" s="90">
        <v>34.299999999999997</v>
      </c>
      <c r="N174" s="90">
        <v>0.76196064000000008</v>
      </c>
      <c r="O174" s="91">
        <v>141.94942832200002</v>
      </c>
      <c r="P174" s="91">
        <v>0</v>
      </c>
      <c r="Q174" s="103">
        <v>0</v>
      </c>
      <c r="R174" s="26" t="str">
        <f t="shared" ca="1" si="13"/>
        <v/>
      </c>
      <c r="S174" s="24"/>
      <c r="T174" s="49" t="str">
        <f t="shared" si="17"/>
        <v/>
      </c>
      <c r="U174" s="50"/>
      <c r="V174" s="50"/>
      <c r="W174" s="26" t="str">
        <f t="shared" ca="1" si="14"/>
        <v/>
      </c>
    </row>
    <row r="175" spans="1:23" x14ac:dyDescent="0.2">
      <c r="A175" s="24"/>
      <c r="B175" s="49">
        <f t="shared" si="16"/>
        <v>164</v>
      </c>
      <c r="C175" s="50" t="s">
        <v>283</v>
      </c>
      <c r="D175" s="50" t="s">
        <v>644</v>
      </c>
      <c r="E175" s="26" t="str">
        <f t="shared" ca="1" si="15"/>
        <v/>
      </c>
      <c r="F175" s="24"/>
      <c r="G175" s="49">
        <f t="shared" si="18"/>
        <v>164</v>
      </c>
      <c r="H175" s="108" t="s">
        <v>44</v>
      </c>
      <c r="I175" s="108" t="s">
        <v>366</v>
      </c>
      <c r="J175" s="90">
        <v>0</v>
      </c>
      <c r="K175" s="90">
        <v>0</v>
      </c>
      <c r="L175" s="90">
        <v>0.65593999999999997</v>
      </c>
      <c r="M175" s="90">
        <v>8.1</v>
      </c>
      <c r="N175" s="90">
        <v>0.65593999999999997</v>
      </c>
      <c r="O175" s="91">
        <v>31.011702606870003</v>
      </c>
      <c r="P175" s="91">
        <v>0</v>
      </c>
      <c r="Q175" s="103">
        <v>0</v>
      </c>
      <c r="R175" s="26" t="str">
        <f t="shared" ca="1" si="13"/>
        <v/>
      </c>
      <c r="S175" s="24"/>
      <c r="T175" s="49" t="str">
        <f t="shared" si="17"/>
        <v/>
      </c>
      <c r="U175" s="50"/>
      <c r="V175" s="50"/>
      <c r="W175" s="26" t="str">
        <f t="shared" ca="1" si="14"/>
        <v/>
      </c>
    </row>
    <row r="176" spans="1:23" x14ac:dyDescent="0.2">
      <c r="A176" s="24"/>
      <c r="B176" s="49">
        <f t="shared" si="16"/>
        <v>165</v>
      </c>
      <c r="C176" s="50" t="s">
        <v>283</v>
      </c>
      <c r="D176" s="50" t="s">
        <v>667</v>
      </c>
      <c r="E176" s="26" t="str">
        <f t="shared" ca="1" si="15"/>
        <v/>
      </c>
      <c r="F176" s="24"/>
      <c r="G176" s="49">
        <f t="shared" si="18"/>
        <v>165</v>
      </c>
      <c r="H176" s="108" t="s">
        <v>44</v>
      </c>
      <c r="I176" s="108" t="s">
        <v>396</v>
      </c>
      <c r="J176" s="90">
        <v>0</v>
      </c>
      <c r="K176" s="90">
        <v>0</v>
      </c>
      <c r="L176" s="90">
        <v>7.203093</v>
      </c>
      <c r="M176" s="90">
        <v>32.6</v>
      </c>
      <c r="N176" s="90">
        <v>7.2007880102400001</v>
      </c>
      <c r="O176" s="91">
        <v>136.01479082832</v>
      </c>
      <c r="P176" s="91">
        <v>0</v>
      </c>
      <c r="Q176" s="103">
        <v>0</v>
      </c>
      <c r="R176" s="26" t="str">
        <f t="shared" ca="1" si="13"/>
        <v/>
      </c>
      <c r="S176" s="24"/>
      <c r="T176" s="49" t="str">
        <f t="shared" si="17"/>
        <v/>
      </c>
      <c r="U176" s="50"/>
      <c r="V176" s="50"/>
      <c r="W176" s="26" t="str">
        <f t="shared" ca="1" si="14"/>
        <v/>
      </c>
    </row>
    <row r="177" spans="1:23" x14ac:dyDescent="0.2">
      <c r="A177" s="24"/>
      <c r="B177" s="49">
        <f t="shared" si="16"/>
        <v>166</v>
      </c>
      <c r="C177" s="50" t="s">
        <v>283</v>
      </c>
      <c r="D177" s="50" t="s">
        <v>689</v>
      </c>
      <c r="E177" s="26" t="str">
        <f t="shared" ca="1" si="15"/>
        <v/>
      </c>
      <c r="F177" s="24"/>
      <c r="G177" s="49">
        <f t="shared" si="18"/>
        <v>166</v>
      </c>
      <c r="H177" s="108" t="s">
        <v>44</v>
      </c>
      <c r="I177" s="108" t="s">
        <v>429</v>
      </c>
      <c r="J177" s="90">
        <v>0</v>
      </c>
      <c r="K177" s="90">
        <v>0</v>
      </c>
      <c r="L177" s="90">
        <v>0.58598499999999998</v>
      </c>
      <c r="M177" s="90">
        <v>28.855331221599997</v>
      </c>
      <c r="N177" s="90">
        <v>0.58598499999999998</v>
      </c>
      <c r="O177" s="91">
        <v>51.2</v>
      </c>
      <c r="P177" s="91">
        <v>0</v>
      </c>
      <c r="Q177" s="103">
        <v>0</v>
      </c>
      <c r="R177" s="26" t="str">
        <f t="shared" ca="1" si="13"/>
        <v/>
      </c>
      <c r="S177" s="24"/>
      <c r="T177" s="49" t="str">
        <f t="shared" si="17"/>
        <v/>
      </c>
      <c r="U177" s="50"/>
      <c r="V177" s="50"/>
      <c r="W177" s="26" t="str">
        <f t="shared" ca="1" si="14"/>
        <v/>
      </c>
    </row>
    <row r="178" spans="1:23" x14ac:dyDescent="0.2">
      <c r="A178" s="24"/>
      <c r="B178" s="49">
        <f t="shared" si="16"/>
        <v>167</v>
      </c>
      <c r="C178" s="50" t="s">
        <v>284</v>
      </c>
      <c r="D178" s="50" t="s">
        <v>408</v>
      </c>
      <c r="E178" s="26" t="str">
        <f t="shared" ca="1" si="15"/>
        <v/>
      </c>
      <c r="F178" s="24"/>
      <c r="G178" s="49">
        <f t="shared" si="18"/>
        <v>167</v>
      </c>
      <c r="H178" s="108" t="s">
        <v>44</v>
      </c>
      <c r="I178" s="108" t="s">
        <v>458</v>
      </c>
      <c r="J178" s="90">
        <v>0</v>
      </c>
      <c r="K178" s="90">
        <v>0</v>
      </c>
      <c r="L178" s="90">
        <v>2.2264659999999998</v>
      </c>
      <c r="M178" s="90">
        <v>26.8</v>
      </c>
      <c r="N178" s="90">
        <v>2.2168699315399998</v>
      </c>
      <c r="O178" s="91">
        <v>52.5</v>
      </c>
      <c r="P178" s="91">
        <v>0</v>
      </c>
      <c r="Q178" s="103">
        <v>0</v>
      </c>
      <c r="R178" s="26" t="str">
        <f t="shared" ca="1" si="13"/>
        <v/>
      </c>
      <c r="S178" s="24"/>
      <c r="T178" s="49" t="str">
        <f t="shared" si="17"/>
        <v/>
      </c>
      <c r="U178" s="50"/>
      <c r="V178" s="50"/>
      <c r="W178" s="26" t="str">
        <f t="shared" ca="1" si="14"/>
        <v/>
      </c>
    </row>
    <row r="179" spans="1:23" x14ac:dyDescent="0.2">
      <c r="A179" s="24"/>
      <c r="B179" s="49">
        <f t="shared" si="16"/>
        <v>168</v>
      </c>
      <c r="C179" s="50" t="s">
        <v>285</v>
      </c>
      <c r="D179" s="50" t="s">
        <v>378</v>
      </c>
      <c r="E179" s="26" t="str">
        <f t="shared" ca="1" si="15"/>
        <v/>
      </c>
      <c r="F179" s="24"/>
      <c r="G179" s="49">
        <f t="shared" si="18"/>
        <v>168</v>
      </c>
      <c r="H179" s="108" t="s">
        <v>44</v>
      </c>
      <c r="I179" s="108" t="s">
        <v>318</v>
      </c>
      <c r="J179" s="90">
        <v>0</v>
      </c>
      <c r="K179" s="90">
        <v>0</v>
      </c>
      <c r="L179" s="90">
        <v>1.7932079999999999</v>
      </c>
      <c r="M179" s="90">
        <v>31.4</v>
      </c>
      <c r="N179" s="90">
        <v>1.7908588975199999</v>
      </c>
      <c r="O179" s="91">
        <v>80.616600289980013</v>
      </c>
      <c r="P179" s="91">
        <v>0</v>
      </c>
      <c r="Q179" s="103">
        <v>0</v>
      </c>
      <c r="R179" s="26" t="str">
        <f t="shared" ca="1" si="13"/>
        <v/>
      </c>
      <c r="S179" s="24"/>
      <c r="T179" s="49" t="str">
        <f t="shared" si="17"/>
        <v/>
      </c>
      <c r="U179" s="50"/>
      <c r="V179" s="50"/>
      <c r="W179" s="26" t="str">
        <f t="shared" ca="1" si="14"/>
        <v/>
      </c>
    </row>
    <row r="180" spans="1:23" x14ac:dyDescent="0.2">
      <c r="A180" s="24"/>
      <c r="B180" s="49">
        <f t="shared" si="16"/>
        <v>169</v>
      </c>
      <c r="C180" s="50" t="s">
        <v>285</v>
      </c>
      <c r="D180" s="50" t="s">
        <v>409</v>
      </c>
      <c r="E180" s="26" t="str">
        <f t="shared" ca="1" si="15"/>
        <v/>
      </c>
      <c r="F180" s="24"/>
      <c r="G180" s="49">
        <f t="shared" si="18"/>
        <v>169</v>
      </c>
      <c r="H180" s="108" t="s">
        <v>44</v>
      </c>
      <c r="I180" s="108" t="s">
        <v>514</v>
      </c>
      <c r="J180" s="90">
        <v>0</v>
      </c>
      <c r="K180" s="90">
        <v>0</v>
      </c>
      <c r="L180" s="90">
        <v>1.1565110000000001</v>
      </c>
      <c r="M180" s="90">
        <v>42.2</v>
      </c>
      <c r="N180" s="90">
        <v>1.1565110000000001</v>
      </c>
      <c r="O180" s="91">
        <v>286.13183139422995</v>
      </c>
      <c r="P180" s="91">
        <v>0</v>
      </c>
      <c r="Q180" s="103">
        <v>0</v>
      </c>
      <c r="R180" s="26" t="str">
        <f t="shared" ca="1" si="13"/>
        <v/>
      </c>
      <c r="S180" s="24"/>
      <c r="T180" s="49" t="str">
        <f t="shared" si="17"/>
        <v/>
      </c>
      <c r="U180" s="50"/>
      <c r="V180" s="50"/>
      <c r="W180" s="26" t="str">
        <f t="shared" ca="1" si="14"/>
        <v/>
      </c>
    </row>
    <row r="181" spans="1:23" x14ac:dyDescent="0.2">
      <c r="A181" s="24"/>
      <c r="B181" s="49">
        <f t="shared" si="16"/>
        <v>170</v>
      </c>
      <c r="C181" s="50" t="s">
        <v>285</v>
      </c>
      <c r="D181" s="50" t="s">
        <v>498</v>
      </c>
      <c r="E181" s="26" t="str">
        <f t="shared" ca="1" si="15"/>
        <v/>
      </c>
      <c r="F181" s="24"/>
      <c r="G181" s="49">
        <f t="shared" si="18"/>
        <v>170</v>
      </c>
      <c r="H181" s="108" t="s">
        <v>44</v>
      </c>
      <c r="I181" s="108" t="s">
        <v>540</v>
      </c>
      <c r="J181" s="90">
        <v>0</v>
      </c>
      <c r="K181" s="90">
        <v>0</v>
      </c>
      <c r="L181" s="90">
        <v>82.793238810000005</v>
      </c>
      <c r="M181" s="90">
        <v>253.1</v>
      </c>
      <c r="N181" s="90">
        <v>82.588352659999998</v>
      </c>
      <c r="O181" s="91">
        <v>262.49888526623005</v>
      </c>
      <c r="P181" s="91">
        <v>37.500019340000001</v>
      </c>
      <c r="Q181" s="103">
        <v>1.20902496751</v>
      </c>
      <c r="R181" s="26" t="str">
        <f t="shared" ca="1" si="13"/>
        <v/>
      </c>
      <c r="S181" s="24"/>
      <c r="T181" s="49" t="str">
        <f t="shared" si="17"/>
        <v/>
      </c>
      <c r="U181" s="50"/>
      <c r="V181" s="50"/>
      <c r="W181" s="26" t="str">
        <f t="shared" ca="1" si="14"/>
        <v/>
      </c>
    </row>
    <row r="182" spans="1:23" x14ac:dyDescent="0.2">
      <c r="A182" s="24"/>
      <c r="B182" s="49">
        <f t="shared" si="16"/>
        <v>171</v>
      </c>
      <c r="C182" s="50" t="s">
        <v>285</v>
      </c>
      <c r="D182" s="50" t="s">
        <v>575</v>
      </c>
      <c r="E182" s="26" t="str">
        <f t="shared" ca="1" si="15"/>
        <v/>
      </c>
      <c r="F182" s="24"/>
      <c r="G182" s="49">
        <f t="shared" si="18"/>
        <v>171</v>
      </c>
      <c r="H182" s="108" t="s">
        <v>44</v>
      </c>
      <c r="I182" s="108" t="s">
        <v>565</v>
      </c>
      <c r="J182" s="90">
        <v>0</v>
      </c>
      <c r="K182" s="90">
        <v>0</v>
      </c>
      <c r="L182" s="90">
        <v>1.986761</v>
      </c>
      <c r="M182" s="90">
        <v>72.900000000000006</v>
      </c>
      <c r="N182" s="90">
        <v>1.9717609544500001</v>
      </c>
      <c r="O182" s="91">
        <v>62.719396032510005</v>
      </c>
      <c r="P182" s="91">
        <v>0</v>
      </c>
      <c r="Q182" s="103">
        <v>0</v>
      </c>
      <c r="R182" s="26" t="str">
        <f t="shared" ca="1" si="13"/>
        <v/>
      </c>
      <c r="S182" s="24"/>
      <c r="T182" s="49" t="str">
        <f t="shared" si="17"/>
        <v/>
      </c>
      <c r="U182" s="50"/>
      <c r="V182" s="50"/>
      <c r="W182" s="26" t="str">
        <f t="shared" ca="1" si="14"/>
        <v/>
      </c>
    </row>
    <row r="183" spans="1:23" x14ac:dyDescent="0.2">
      <c r="A183" s="24"/>
      <c r="B183" s="49">
        <f t="shared" si="16"/>
        <v>172</v>
      </c>
      <c r="C183" s="50" t="s">
        <v>285</v>
      </c>
      <c r="D183" s="50" t="s">
        <v>599</v>
      </c>
      <c r="E183" s="26" t="str">
        <f t="shared" ca="1" si="15"/>
        <v/>
      </c>
      <c r="F183" s="24"/>
      <c r="G183" s="49">
        <f t="shared" si="18"/>
        <v>172</v>
      </c>
      <c r="H183" s="108" t="s">
        <v>44</v>
      </c>
      <c r="I183" s="108" t="s">
        <v>589</v>
      </c>
      <c r="J183" s="90">
        <v>0</v>
      </c>
      <c r="K183" s="90">
        <v>0</v>
      </c>
      <c r="L183" s="90">
        <v>2.7934460000000003</v>
      </c>
      <c r="M183" s="90">
        <v>18.600000000000001</v>
      </c>
      <c r="N183" s="90">
        <v>2.7911274398199999</v>
      </c>
      <c r="O183" s="91">
        <v>52.638033803609993</v>
      </c>
      <c r="P183" s="91">
        <v>0</v>
      </c>
      <c r="Q183" s="103">
        <v>0</v>
      </c>
      <c r="R183" s="26" t="str">
        <f t="shared" ca="1" si="13"/>
        <v/>
      </c>
      <c r="S183" s="24"/>
      <c r="T183" s="49" t="str">
        <f t="shared" si="17"/>
        <v/>
      </c>
      <c r="U183" s="50"/>
      <c r="V183" s="50"/>
      <c r="W183" s="26" t="str">
        <f t="shared" ca="1" si="14"/>
        <v/>
      </c>
    </row>
    <row r="184" spans="1:23" x14ac:dyDescent="0.2">
      <c r="A184" s="24"/>
      <c r="B184" s="49">
        <f t="shared" si="16"/>
        <v>173</v>
      </c>
      <c r="C184" s="50" t="s">
        <v>285</v>
      </c>
      <c r="D184" s="50" t="s">
        <v>730</v>
      </c>
      <c r="E184" s="26" t="str">
        <f t="shared" ca="1" si="15"/>
        <v/>
      </c>
      <c r="F184" s="24"/>
      <c r="G184" s="49">
        <f t="shared" si="18"/>
        <v>173</v>
      </c>
      <c r="H184" s="108" t="s">
        <v>44</v>
      </c>
      <c r="I184" s="108" t="s">
        <v>280</v>
      </c>
      <c r="J184" s="90">
        <v>0</v>
      </c>
      <c r="K184" s="90">
        <v>0</v>
      </c>
      <c r="L184" s="90">
        <v>0.90790599999999999</v>
      </c>
      <c r="M184" s="90">
        <v>47.1</v>
      </c>
      <c r="N184" s="90">
        <v>0.90790599999999999</v>
      </c>
      <c r="O184" s="91">
        <v>125.57006324942</v>
      </c>
      <c r="P184" s="91">
        <v>0</v>
      </c>
      <c r="Q184" s="103">
        <v>0</v>
      </c>
      <c r="R184" s="26" t="str">
        <f t="shared" ca="1" si="13"/>
        <v>Error</v>
      </c>
      <c r="S184" s="24"/>
      <c r="T184" s="49" t="str">
        <f t="shared" si="17"/>
        <v/>
      </c>
      <c r="U184" s="50"/>
      <c r="V184" s="50"/>
      <c r="W184" s="26" t="str">
        <f t="shared" ca="1" si="14"/>
        <v/>
      </c>
    </row>
    <row r="185" spans="1:23" x14ac:dyDescent="0.2">
      <c r="A185" s="24"/>
      <c r="B185" s="49">
        <f t="shared" si="16"/>
        <v>174</v>
      </c>
      <c r="C185" s="50" t="s">
        <v>285</v>
      </c>
      <c r="D185" s="50" t="s">
        <v>770</v>
      </c>
      <c r="E185" s="26" t="str">
        <f t="shared" ca="1" si="15"/>
        <v/>
      </c>
      <c r="F185" s="24"/>
      <c r="G185" s="49">
        <f t="shared" si="18"/>
        <v>174</v>
      </c>
      <c r="H185" s="108" t="s">
        <v>44</v>
      </c>
      <c r="I185" s="108" t="s">
        <v>1414</v>
      </c>
      <c r="J185" s="90">
        <v>0</v>
      </c>
      <c r="K185" s="90">
        <v>0</v>
      </c>
      <c r="L185" s="90">
        <v>5.4382389999999994</v>
      </c>
      <c r="M185" s="90">
        <v>39.5</v>
      </c>
      <c r="N185" s="90">
        <v>5.4078392439900007</v>
      </c>
      <c r="O185" s="91">
        <v>219.72630239363997</v>
      </c>
      <c r="P185" s="91">
        <v>0</v>
      </c>
      <c r="Q185" s="103">
        <v>0</v>
      </c>
      <c r="R185" s="26" t="str">
        <f t="shared" ca="1" si="13"/>
        <v>Error</v>
      </c>
      <c r="S185" s="24"/>
      <c r="T185" s="49" t="str">
        <f t="shared" si="17"/>
        <v/>
      </c>
      <c r="U185" s="50"/>
      <c r="V185" s="50"/>
      <c r="W185" s="26" t="str">
        <f t="shared" ca="1" si="14"/>
        <v/>
      </c>
    </row>
    <row r="186" spans="1:23" x14ac:dyDescent="0.2">
      <c r="A186" s="24"/>
      <c r="B186" s="49">
        <f t="shared" si="16"/>
        <v>175</v>
      </c>
      <c r="C186" s="50" t="s">
        <v>285</v>
      </c>
      <c r="D186" s="50" t="s">
        <v>821</v>
      </c>
      <c r="E186" s="26" t="str">
        <f t="shared" ca="1" si="15"/>
        <v/>
      </c>
      <c r="F186" s="24"/>
      <c r="G186" s="49">
        <f t="shared" si="18"/>
        <v>175</v>
      </c>
      <c r="H186" s="108" t="s">
        <v>44</v>
      </c>
      <c r="I186" s="108" t="s">
        <v>657</v>
      </c>
      <c r="J186" s="90">
        <v>0</v>
      </c>
      <c r="K186" s="90">
        <v>0</v>
      </c>
      <c r="L186" s="90">
        <v>0.77800547308000001</v>
      </c>
      <c r="M186" s="90">
        <v>23.5</v>
      </c>
      <c r="N186" s="90">
        <v>0.77800547308000001</v>
      </c>
      <c r="O186" s="91">
        <v>93.9</v>
      </c>
      <c r="P186" s="91">
        <v>0</v>
      </c>
      <c r="Q186" s="103">
        <v>0</v>
      </c>
      <c r="R186" s="26" t="str">
        <f t="shared" ca="1" si="13"/>
        <v/>
      </c>
      <c r="S186" s="24"/>
      <c r="T186" s="49" t="str">
        <f t="shared" si="17"/>
        <v/>
      </c>
      <c r="U186" s="50"/>
      <c r="V186" s="50"/>
      <c r="W186" s="26" t="str">
        <f t="shared" ca="1" si="14"/>
        <v/>
      </c>
    </row>
    <row r="187" spans="1:23" x14ac:dyDescent="0.2">
      <c r="A187" s="24"/>
      <c r="B187" s="49">
        <f t="shared" si="16"/>
        <v>176</v>
      </c>
      <c r="C187" s="50" t="s">
        <v>285</v>
      </c>
      <c r="D187" s="50" t="s">
        <v>857</v>
      </c>
      <c r="E187" s="26" t="str">
        <f t="shared" ca="1" si="15"/>
        <v/>
      </c>
      <c r="F187" s="24"/>
      <c r="G187" s="49">
        <f t="shared" si="18"/>
        <v>176</v>
      </c>
      <c r="H187" s="108" t="s">
        <v>44</v>
      </c>
      <c r="I187" s="108" t="s">
        <v>1415</v>
      </c>
      <c r="J187" s="90">
        <v>0</v>
      </c>
      <c r="K187" s="90">
        <v>0</v>
      </c>
      <c r="L187" s="90">
        <v>0.29540899999999998</v>
      </c>
      <c r="M187" s="90">
        <v>20.631542683750002</v>
      </c>
      <c r="N187" s="90">
        <v>0.29540899999999998</v>
      </c>
      <c r="O187" s="91">
        <v>45.065000598500006</v>
      </c>
      <c r="P187" s="91">
        <v>0</v>
      </c>
      <c r="Q187" s="103">
        <v>0</v>
      </c>
      <c r="R187" s="26" t="str">
        <f t="shared" ca="1" si="13"/>
        <v>Error</v>
      </c>
      <c r="S187" s="24"/>
      <c r="T187" s="49" t="str">
        <f t="shared" si="17"/>
        <v/>
      </c>
      <c r="U187" s="50"/>
      <c r="V187" s="50"/>
      <c r="W187" s="26" t="str">
        <f t="shared" ca="1" si="14"/>
        <v/>
      </c>
    </row>
    <row r="188" spans="1:23" x14ac:dyDescent="0.2">
      <c r="A188" s="24"/>
      <c r="B188" s="49">
        <f t="shared" si="16"/>
        <v>177</v>
      </c>
      <c r="C188" s="50" t="s">
        <v>285</v>
      </c>
      <c r="D188" s="50" t="s">
        <v>873</v>
      </c>
      <c r="E188" s="26" t="str">
        <f t="shared" ca="1" si="15"/>
        <v/>
      </c>
      <c r="F188" s="24"/>
      <c r="G188" s="49">
        <f t="shared" si="18"/>
        <v>177</v>
      </c>
      <c r="H188" s="108" t="s">
        <v>44</v>
      </c>
      <c r="I188" s="108" t="s">
        <v>701</v>
      </c>
      <c r="J188" s="90">
        <v>0</v>
      </c>
      <c r="K188" s="90">
        <v>0</v>
      </c>
      <c r="L188" s="90">
        <v>0.99229000000000001</v>
      </c>
      <c r="M188" s="90">
        <v>32.799999999999997</v>
      </c>
      <c r="N188" s="90">
        <v>0.6880141944</v>
      </c>
      <c r="O188" s="91">
        <v>27.4</v>
      </c>
      <c r="P188" s="91">
        <v>0</v>
      </c>
      <c r="Q188" s="103">
        <v>0</v>
      </c>
      <c r="R188" s="26" t="str">
        <f t="shared" ca="1" si="13"/>
        <v/>
      </c>
      <c r="S188" s="24"/>
      <c r="T188" s="49" t="str">
        <f t="shared" si="17"/>
        <v/>
      </c>
      <c r="U188" s="50"/>
      <c r="V188" s="50"/>
      <c r="W188" s="26" t="str">
        <f t="shared" ca="1" si="14"/>
        <v/>
      </c>
    </row>
    <row r="189" spans="1:23" x14ac:dyDescent="0.2">
      <c r="A189" s="24"/>
      <c r="B189" s="49">
        <f t="shared" si="16"/>
        <v>178</v>
      </c>
      <c r="C189" s="50" t="s">
        <v>285</v>
      </c>
      <c r="D189" s="50" t="s">
        <v>890</v>
      </c>
      <c r="E189" s="26" t="str">
        <f t="shared" ca="1" si="15"/>
        <v/>
      </c>
      <c r="F189" s="24"/>
      <c r="G189" s="49">
        <f t="shared" si="18"/>
        <v>178</v>
      </c>
      <c r="H189" s="108" t="s">
        <v>44</v>
      </c>
      <c r="I189" s="108" t="s">
        <v>1416</v>
      </c>
      <c r="J189" s="90">
        <v>0</v>
      </c>
      <c r="K189" s="90">
        <v>0</v>
      </c>
      <c r="L189" s="90">
        <v>33.120911214799996</v>
      </c>
      <c r="M189" s="90">
        <v>149.19999999999999</v>
      </c>
      <c r="N189" s="90">
        <v>29.65422606732</v>
      </c>
      <c r="O189" s="91">
        <v>281.39999999999998</v>
      </c>
      <c r="P189" s="91">
        <v>0</v>
      </c>
      <c r="Q189" s="103">
        <v>0</v>
      </c>
      <c r="R189" s="26" t="str">
        <f t="shared" ca="1" si="13"/>
        <v>Error</v>
      </c>
      <c r="S189" s="24"/>
      <c r="T189" s="49" t="str">
        <f t="shared" si="17"/>
        <v/>
      </c>
      <c r="U189" s="50"/>
      <c r="V189" s="50"/>
      <c r="W189" s="26" t="str">
        <f t="shared" ca="1" si="14"/>
        <v/>
      </c>
    </row>
    <row r="190" spans="1:23" x14ac:dyDescent="0.2">
      <c r="A190" s="24"/>
      <c r="B190" s="49">
        <f t="shared" si="16"/>
        <v>179</v>
      </c>
      <c r="C190" s="50" t="s">
        <v>285</v>
      </c>
      <c r="D190" s="50" t="s">
        <v>962</v>
      </c>
      <c r="E190" s="26" t="str">
        <f t="shared" ca="1" si="15"/>
        <v/>
      </c>
      <c r="F190" s="24"/>
      <c r="G190" s="49">
        <f t="shared" si="18"/>
        <v>179</v>
      </c>
      <c r="H190" s="108" t="s">
        <v>44</v>
      </c>
      <c r="I190" s="108" t="s">
        <v>742</v>
      </c>
      <c r="J190" s="90">
        <v>0</v>
      </c>
      <c r="K190" s="90">
        <v>0</v>
      </c>
      <c r="L190" s="90">
        <v>2.104635</v>
      </c>
      <c r="M190" s="90">
        <v>83.7</v>
      </c>
      <c r="N190" s="90">
        <v>2.0977738899</v>
      </c>
      <c r="O190" s="91">
        <v>156.01884199126005</v>
      </c>
      <c r="P190" s="91">
        <v>0</v>
      </c>
      <c r="Q190" s="103">
        <v>0</v>
      </c>
      <c r="R190" s="26" t="str">
        <f t="shared" ca="1" si="13"/>
        <v/>
      </c>
      <c r="S190" s="24"/>
      <c r="T190" s="49" t="str">
        <f t="shared" si="17"/>
        <v/>
      </c>
      <c r="U190" s="50"/>
      <c r="V190" s="50"/>
      <c r="W190" s="26" t="str">
        <f t="shared" ca="1" si="14"/>
        <v/>
      </c>
    </row>
    <row r="191" spans="1:23" x14ac:dyDescent="0.2">
      <c r="A191" s="24"/>
      <c r="B191" s="49">
        <f t="shared" si="16"/>
        <v>180</v>
      </c>
      <c r="C191" s="50" t="s">
        <v>285</v>
      </c>
      <c r="D191" s="50" t="s">
        <v>1023</v>
      </c>
      <c r="E191" s="26" t="str">
        <f t="shared" ca="1" si="15"/>
        <v/>
      </c>
      <c r="F191" s="24"/>
      <c r="G191" s="49">
        <f t="shared" si="18"/>
        <v>180</v>
      </c>
      <c r="H191" s="108" t="s">
        <v>44</v>
      </c>
      <c r="I191" s="108" t="s">
        <v>761</v>
      </c>
      <c r="J191" s="90">
        <v>0</v>
      </c>
      <c r="K191" s="90">
        <v>0</v>
      </c>
      <c r="L191" s="90">
        <v>3.1030776354399996</v>
      </c>
      <c r="M191" s="90">
        <v>15.2</v>
      </c>
      <c r="N191" s="90">
        <v>2.8203496072199998</v>
      </c>
      <c r="O191" s="91">
        <v>158.50719892943999</v>
      </c>
      <c r="P191" s="91">
        <v>0</v>
      </c>
      <c r="Q191" s="103">
        <v>0</v>
      </c>
      <c r="R191" s="26" t="str">
        <f t="shared" ca="1" si="13"/>
        <v/>
      </c>
      <c r="S191" s="24"/>
      <c r="T191" s="49" t="str">
        <f t="shared" si="17"/>
        <v/>
      </c>
      <c r="U191" s="50"/>
      <c r="V191" s="50"/>
      <c r="W191" s="26" t="str">
        <f t="shared" ca="1" si="14"/>
        <v/>
      </c>
    </row>
    <row r="192" spans="1:23" x14ac:dyDescent="0.2">
      <c r="A192" s="24"/>
      <c r="B192" s="49">
        <f t="shared" si="16"/>
        <v>181</v>
      </c>
      <c r="C192" s="50" t="s">
        <v>285</v>
      </c>
      <c r="D192" s="50" t="s">
        <v>921</v>
      </c>
      <c r="E192" s="26" t="str">
        <f t="shared" ca="1" si="15"/>
        <v/>
      </c>
      <c r="F192" s="24"/>
      <c r="G192" s="49">
        <f t="shared" si="18"/>
        <v>181</v>
      </c>
      <c r="H192" s="108" t="s">
        <v>44</v>
      </c>
      <c r="I192" s="108" t="s">
        <v>1417</v>
      </c>
      <c r="J192" s="90">
        <v>0</v>
      </c>
      <c r="K192" s="90">
        <v>0</v>
      </c>
      <c r="L192" s="90">
        <v>2.8483301335300002</v>
      </c>
      <c r="M192" s="90">
        <v>139.6</v>
      </c>
      <c r="N192" s="90">
        <v>2.98647154904</v>
      </c>
      <c r="O192" s="91">
        <v>179</v>
      </c>
      <c r="P192" s="91">
        <v>0</v>
      </c>
      <c r="Q192" s="103">
        <v>0</v>
      </c>
      <c r="R192" s="26" t="str">
        <f t="shared" ca="1" si="13"/>
        <v>Error</v>
      </c>
      <c r="S192" s="24"/>
      <c r="T192" s="49" t="str">
        <f t="shared" si="17"/>
        <v/>
      </c>
      <c r="U192" s="50"/>
      <c r="V192" s="50"/>
      <c r="W192" s="26" t="str">
        <f t="shared" ca="1" si="14"/>
        <v/>
      </c>
    </row>
    <row r="193" spans="1:23" x14ac:dyDescent="0.2">
      <c r="A193" s="24"/>
      <c r="B193" s="49">
        <f t="shared" si="16"/>
        <v>182</v>
      </c>
      <c r="C193" s="50" t="s">
        <v>285</v>
      </c>
      <c r="D193" s="50" t="s">
        <v>1005</v>
      </c>
      <c r="E193" s="26" t="str">
        <f t="shared" ca="1" si="15"/>
        <v/>
      </c>
      <c r="F193" s="24"/>
      <c r="G193" s="49">
        <f t="shared" si="18"/>
        <v>182</v>
      </c>
      <c r="H193" s="108" t="s">
        <v>44</v>
      </c>
      <c r="I193" s="108" t="s">
        <v>797</v>
      </c>
      <c r="J193" s="90">
        <v>0</v>
      </c>
      <c r="K193" s="90">
        <v>0</v>
      </c>
      <c r="L193" s="90">
        <v>0.37336791510000006</v>
      </c>
      <c r="M193" s="90">
        <v>20.100000000000001</v>
      </c>
      <c r="N193" s="90">
        <v>0.25874001315</v>
      </c>
      <c r="O193" s="91">
        <v>82.7</v>
      </c>
      <c r="P193" s="91">
        <v>0</v>
      </c>
      <c r="Q193" s="103">
        <v>0</v>
      </c>
      <c r="R193" s="26" t="str">
        <f t="shared" ca="1" si="13"/>
        <v/>
      </c>
      <c r="S193" s="24"/>
      <c r="T193" s="49" t="str">
        <f t="shared" si="17"/>
        <v/>
      </c>
      <c r="U193" s="50"/>
      <c r="V193" s="50"/>
      <c r="W193" s="26" t="str">
        <f t="shared" ca="1" si="14"/>
        <v/>
      </c>
    </row>
    <row r="194" spans="1:23" x14ac:dyDescent="0.2">
      <c r="A194" s="24"/>
      <c r="B194" s="49">
        <f t="shared" si="16"/>
        <v>183</v>
      </c>
      <c r="C194" s="50" t="s">
        <v>286</v>
      </c>
      <c r="D194" s="50" t="s">
        <v>350</v>
      </c>
      <c r="E194" s="26" t="str">
        <f t="shared" ca="1" si="15"/>
        <v/>
      </c>
      <c r="F194" s="24"/>
      <c r="G194" s="49">
        <f t="shared" si="18"/>
        <v>183</v>
      </c>
      <c r="H194" s="108" t="s">
        <v>44</v>
      </c>
      <c r="I194" s="108" t="s">
        <v>800</v>
      </c>
      <c r="J194" s="90">
        <v>0</v>
      </c>
      <c r="K194" s="90">
        <v>0</v>
      </c>
      <c r="L194" s="90">
        <v>0.91409217311999991</v>
      </c>
      <c r="M194" s="90">
        <v>40.615608704200007</v>
      </c>
      <c r="N194" s="90">
        <v>0.92759800000000003</v>
      </c>
      <c r="O194" s="91">
        <v>218.25951728208003</v>
      </c>
      <c r="P194" s="91">
        <v>0</v>
      </c>
      <c r="Q194" s="103">
        <v>0</v>
      </c>
      <c r="R194" s="26" t="str">
        <f t="shared" ca="1" si="13"/>
        <v/>
      </c>
      <c r="S194" s="24"/>
      <c r="T194" s="49" t="str">
        <f t="shared" si="17"/>
        <v/>
      </c>
      <c r="U194" s="50"/>
      <c r="V194" s="50"/>
      <c r="W194" s="26" t="str">
        <f t="shared" ca="1" si="14"/>
        <v/>
      </c>
    </row>
    <row r="195" spans="1:23" x14ac:dyDescent="0.2">
      <c r="A195" s="24"/>
      <c r="B195" s="49">
        <f t="shared" si="16"/>
        <v>184</v>
      </c>
      <c r="C195" s="50" t="s">
        <v>286</v>
      </c>
      <c r="D195" s="50" t="s">
        <v>471</v>
      </c>
      <c r="E195" s="26" t="str">
        <f t="shared" ca="1" si="15"/>
        <v/>
      </c>
      <c r="F195" s="24"/>
      <c r="G195" s="49">
        <f t="shared" si="18"/>
        <v>184</v>
      </c>
      <c r="H195" s="108" t="s">
        <v>44</v>
      </c>
      <c r="I195" s="108" t="s">
        <v>1418</v>
      </c>
      <c r="J195" s="90">
        <v>0</v>
      </c>
      <c r="K195" s="90">
        <v>0</v>
      </c>
      <c r="L195" s="90">
        <v>0</v>
      </c>
      <c r="M195" s="90">
        <v>0</v>
      </c>
      <c r="N195" s="90">
        <v>0</v>
      </c>
      <c r="O195" s="91">
        <v>85.17638183323001</v>
      </c>
      <c r="P195" s="91">
        <v>0</v>
      </c>
      <c r="Q195" s="103">
        <v>0</v>
      </c>
      <c r="R195" s="26" t="str">
        <f t="shared" ca="1" si="13"/>
        <v>Error</v>
      </c>
      <c r="S195" s="24"/>
      <c r="T195" s="49" t="str">
        <f t="shared" si="17"/>
        <v/>
      </c>
      <c r="U195" s="50"/>
      <c r="V195" s="50"/>
      <c r="W195" s="26" t="str">
        <f t="shared" ca="1" si="14"/>
        <v/>
      </c>
    </row>
    <row r="196" spans="1:23" x14ac:dyDescent="0.2">
      <c r="A196" s="24"/>
      <c r="B196" s="49">
        <f t="shared" si="16"/>
        <v>185</v>
      </c>
      <c r="C196" s="50" t="s">
        <v>286</v>
      </c>
      <c r="D196" s="50" t="s">
        <v>526</v>
      </c>
      <c r="E196" s="26" t="str">
        <f t="shared" ca="1" si="15"/>
        <v/>
      </c>
      <c r="F196" s="24"/>
      <c r="G196" s="49">
        <f t="shared" si="18"/>
        <v>185</v>
      </c>
      <c r="H196" s="108" t="s">
        <v>44</v>
      </c>
      <c r="I196" s="108" t="s">
        <v>849</v>
      </c>
      <c r="J196" s="90">
        <v>0</v>
      </c>
      <c r="K196" s="90">
        <v>0</v>
      </c>
      <c r="L196" s="90">
        <v>0.80364323508000002</v>
      </c>
      <c r="M196" s="90">
        <v>28.7</v>
      </c>
      <c r="N196" s="90">
        <v>0.80592399999999997</v>
      </c>
      <c r="O196" s="91">
        <v>258.42034230131998</v>
      </c>
      <c r="P196" s="91">
        <v>0</v>
      </c>
      <c r="Q196" s="103">
        <v>0</v>
      </c>
      <c r="R196" s="26" t="str">
        <f t="shared" ca="1" si="13"/>
        <v/>
      </c>
      <c r="S196" s="24"/>
      <c r="T196" s="49" t="str">
        <f t="shared" si="17"/>
        <v/>
      </c>
      <c r="U196" s="50"/>
      <c r="V196" s="50"/>
      <c r="W196" s="26" t="str">
        <f t="shared" ca="1" si="14"/>
        <v/>
      </c>
    </row>
    <row r="197" spans="1:23" x14ac:dyDescent="0.2">
      <c r="A197" s="24"/>
      <c r="B197" s="49">
        <f t="shared" si="16"/>
        <v>186</v>
      </c>
      <c r="C197" s="50" t="s">
        <v>286</v>
      </c>
      <c r="D197" s="50" t="s">
        <v>600</v>
      </c>
      <c r="E197" s="26" t="str">
        <f t="shared" ca="1" si="15"/>
        <v/>
      </c>
      <c r="F197" s="24"/>
      <c r="G197" s="49">
        <f t="shared" si="18"/>
        <v>186</v>
      </c>
      <c r="H197" s="108" t="s">
        <v>44</v>
      </c>
      <c r="I197" s="108" t="s">
        <v>867</v>
      </c>
      <c r="J197" s="90">
        <v>0</v>
      </c>
      <c r="K197" s="90">
        <v>0</v>
      </c>
      <c r="L197" s="90">
        <v>0</v>
      </c>
      <c r="M197" s="90">
        <v>0.8</v>
      </c>
      <c r="N197" s="90">
        <v>0.18800524152</v>
      </c>
      <c r="O197" s="91">
        <v>52.559978772500003</v>
      </c>
      <c r="P197" s="91">
        <v>0</v>
      </c>
      <c r="Q197" s="103">
        <v>0</v>
      </c>
      <c r="R197" s="26" t="str">
        <f t="shared" ca="1" si="13"/>
        <v/>
      </c>
      <c r="S197" s="24"/>
      <c r="T197" s="49" t="str">
        <f t="shared" si="17"/>
        <v/>
      </c>
      <c r="U197" s="50"/>
      <c r="V197" s="50"/>
      <c r="W197" s="26" t="str">
        <f t="shared" ca="1" si="14"/>
        <v/>
      </c>
    </row>
    <row r="198" spans="1:23" x14ac:dyDescent="0.2">
      <c r="A198" s="24"/>
      <c r="B198" s="49">
        <f t="shared" si="16"/>
        <v>187</v>
      </c>
      <c r="C198" s="50" t="s">
        <v>286</v>
      </c>
      <c r="D198" s="50" t="s">
        <v>712</v>
      </c>
      <c r="E198" s="26" t="str">
        <f t="shared" ca="1" si="15"/>
        <v/>
      </c>
      <c r="F198" s="24"/>
      <c r="G198" s="49">
        <f t="shared" si="18"/>
        <v>187</v>
      </c>
      <c r="H198" s="108" t="s">
        <v>44</v>
      </c>
      <c r="I198" s="108" t="s">
        <v>1419</v>
      </c>
      <c r="J198" s="90">
        <v>0</v>
      </c>
      <c r="K198" s="90">
        <v>0</v>
      </c>
      <c r="L198" s="90">
        <v>0.70071600000000001</v>
      </c>
      <c r="M198" s="90">
        <v>48.351520726079997</v>
      </c>
      <c r="N198" s="90">
        <v>0.70071600000000001</v>
      </c>
      <c r="O198" s="91">
        <v>211.92433021393998</v>
      </c>
      <c r="P198" s="91">
        <v>0</v>
      </c>
      <c r="Q198" s="103">
        <v>0</v>
      </c>
      <c r="R198" s="26" t="str">
        <f t="shared" ca="1" si="13"/>
        <v>Error</v>
      </c>
      <c r="S198" s="24"/>
      <c r="T198" s="49" t="str">
        <f t="shared" si="17"/>
        <v/>
      </c>
      <c r="U198" s="50"/>
      <c r="V198" s="50"/>
      <c r="W198" s="26" t="str">
        <f t="shared" ca="1" si="14"/>
        <v/>
      </c>
    </row>
    <row r="199" spans="1:23" x14ac:dyDescent="0.2">
      <c r="A199" s="24"/>
      <c r="B199" s="49">
        <f t="shared" si="16"/>
        <v>188</v>
      </c>
      <c r="C199" s="50" t="s">
        <v>286</v>
      </c>
      <c r="D199" s="50" t="s">
        <v>731</v>
      </c>
      <c r="E199" s="26" t="str">
        <f t="shared" ca="1" si="15"/>
        <v/>
      </c>
      <c r="F199" s="24"/>
      <c r="G199" s="49">
        <f t="shared" si="18"/>
        <v>188</v>
      </c>
      <c r="H199" s="108" t="s">
        <v>44</v>
      </c>
      <c r="I199" s="108" t="s">
        <v>1420</v>
      </c>
      <c r="J199" s="90">
        <v>0</v>
      </c>
      <c r="K199" s="90">
        <v>0</v>
      </c>
      <c r="L199" s="90">
        <v>1.004893</v>
      </c>
      <c r="M199" s="90">
        <v>15.2</v>
      </c>
      <c r="N199" s="90">
        <v>1.004893</v>
      </c>
      <c r="O199" s="91">
        <v>22</v>
      </c>
      <c r="P199" s="91">
        <v>0</v>
      </c>
      <c r="Q199" s="103">
        <v>0</v>
      </c>
      <c r="R199" s="26" t="str">
        <f t="shared" ca="1" si="13"/>
        <v>Error</v>
      </c>
      <c r="S199" s="24"/>
      <c r="T199" s="49" t="str">
        <f t="shared" si="17"/>
        <v/>
      </c>
      <c r="U199" s="50"/>
      <c r="V199" s="50"/>
      <c r="W199" s="26" t="str">
        <f t="shared" ca="1" si="14"/>
        <v/>
      </c>
    </row>
    <row r="200" spans="1:23" x14ac:dyDescent="0.2">
      <c r="A200" s="24"/>
      <c r="B200" s="49">
        <f t="shared" si="16"/>
        <v>189</v>
      </c>
      <c r="C200" s="50" t="s">
        <v>286</v>
      </c>
      <c r="D200" s="50" t="s">
        <v>891</v>
      </c>
      <c r="E200" s="26" t="str">
        <f t="shared" ca="1" si="15"/>
        <v/>
      </c>
      <c r="F200" s="24"/>
      <c r="G200" s="49">
        <f t="shared" si="18"/>
        <v>189</v>
      </c>
      <c r="H200" s="108" t="s">
        <v>44</v>
      </c>
      <c r="I200" s="108" t="s">
        <v>915</v>
      </c>
      <c r="J200" s="90">
        <v>0</v>
      </c>
      <c r="K200" s="90">
        <v>0</v>
      </c>
      <c r="L200" s="90">
        <v>1.967166</v>
      </c>
      <c r="M200" s="90">
        <v>67.900000000000006</v>
      </c>
      <c r="N200" s="90">
        <v>1.967166</v>
      </c>
      <c r="O200" s="91">
        <v>57.522814261699992</v>
      </c>
      <c r="P200" s="91">
        <v>0</v>
      </c>
      <c r="Q200" s="103">
        <v>0</v>
      </c>
      <c r="R200" s="26" t="str">
        <f t="shared" ca="1" si="13"/>
        <v/>
      </c>
      <c r="S200" s="24"/>
      <c r="T200" s="49" t="str">
        <f t="shared" si="17"/>
        <v/>
      </c>
      <c r="U200" s="50"/>
      <c r="V200" s="50"/>
      <c r="W200" s="26" t="str">
        <f t="shared" ca="1" si="14"/>
        <v/>
      </c>
    </row>
    <row r="201" spans="1:23" x14ac:dyDescent="0.2">
      <c r="A201" s="24"/>
      <c r="B201" s="49">
        <f t="shared" si="16"/>
        <v>190</v>
      </c>
      <c r="C201" s="50" t="s">
        <v>287</v>
      </c>
      <c r="D201" s="50" t="s">
        <v>321</v>
      </c>
      <c r="E201" s="26" t="str">
        <f t="shared" ca="1" si="15"/>
        <v/>
      </c>
      <c r="F201" s="24"/>
      <c r="G201" s="49">
        <f t="shared" si="18"/>
        <v>190</v>
      </c>
      <c r="H201" s="108" t="s">
        <v>44</v>
      </c>
      <c r="I201" s="108" t="s">
        <v>929</v>
      </c>
      <c r="J201" s="90">
        <v>0</v>
      </c>
      <c r="K201" s="90">
        <v>0</v>
      </c>
      <c r="L201" s="90">
        <v>1.2067407912000001</v>
      </c>
      <c r="M201" s="90">
        <v>20</v>
      </c>
      <c r="N201" s="90">
        <v>1.7858619201600001</v>
      </c>
      <c r="O201" s="91">
        <v>147.01344865862998</v>
      </c>
      <c r="P201" s="91">
        <v>0</v>
      </c>
      <c r="Q201" s="103">
        <v>0</v>
      </c>
      <c r="R201" s="26" t="str">
        <f t="shared" ca="1" si="13"/>
        <v/>
      </c>
      <c r="S201" s="24"/>
      <c r="T201" s="49" t="str">
        <f t="shared" si="17"/>
        <v/>
      </c>
      <c r="U201" s="50"/>
      <c r="V201" s="50"/>
      <c r="W201" s="26" t="str">
        <f t="shared" ca="1" si="14"/>
        <v/>
      </c>
    </row>
    <row r="202" spans="1:23" x14ac:dyDescent="0.2">
      <c r="A202" s="24"/>
      <c r="B202" s="49">
        <f t="shared" si="16"/>
        <v>191</v>
      </c>
      <c r="C202" s="50" t="s">
        <v>287</v>
      </c>
      <c r="D202" s="50" t="s">
        <v>472</v>
      </c>
      <c r="E202" s="26" t="str">
        <f t="shared" ca="1" si="15"/>
        <v/>
      </c>
      <c r="F202" s="24"/>
      <c r="G202" s="49">
        <f t="shared" si="18"/>
        <v>191</v>
      </c>
      <c r="H202" s="108" t="s">
        <v>44</v>
      </c>
      <c r="I202" s="108" t="s">
        <v>943</v>
      </c>
      <c r="J202" s="90">
        <v>0</v>
      </c>
      <c r="K202" s="90">
        <v>0</v>
      </c>
      <c r="L202" s="90">
        <v>3.9475017363600005</v>
      </c>
      <c r="M202" s="90">
        <v>12.4</v>
      </c>
      <c r="N202" s="90">
        <v>3.9522840000000001</v>
      </c>
      <c r="O202" s="91">
        <v>46.36762277727</v>
      </c>
      <c r="P202" s="91">
        <v>0</v>
      </c>
      <c r="Q202" s="103">
        <v>0</v>
      </c>
      <c r="R202" s="26" t="str">
        <f t="shared" ca="1" si="13"/>
        <v/>
      </c>
      <c r="S202" s="24"/>
      <c r="T202" s="49" t="str">
        <f t="shared" si="17"/>
        <v/>
      </c>
      <c r="U202" s="50"/>
      <c r="V202" s="50"/>
      <c r="W202" s="26" t="str">
        <f t="shared" ca="1" si="14"/>
        <v/>
      </c>
    </row>
    <row r="203" spans="1:23" x14ac:dyDescent="0.2">
      <c r="A203" s="24"/>
      <c r="B203" s="49">
        <f t="shared" si="16"/>
        <v>192</v>
      </c>
      <c r="C203" s="50" t="s">
        <v>287</v>
      </c>
      <c r="D203" s="50" t="s">
        <v>601</v>
      </c>
      <c r="E203" s="26" t="str">
        <f t="shared" ca="1" si="15"/>
        <v/>
      </c>
      <c r="F203" s="24"/>
      <c r="G203" s="49">
        <f t="shared" si="18"/>
        <v>192</v>
      </c>
      <c r="H203" s="108" t="s">
        <v>44</v>
      </c>
      <c r="I203" s="108" t="s">
        <v>958</v>
      </c>
      <c r="J203" s="90">
        <v>0</v>
      </c>
      <c r="K203" s="90">
        <v>0</v>
      </c>
      <c r="L203" s="90">
        <v>0</v>
      </c>
      <c r="M203" s="90">
        <v>6.1</v>
      </c>
      <c r="N203" s="90">
        <v>0</v>
      </c>
      <c r="O203" s="91">
        <v>24.8</v>
      </c>
      <c r="P203" s="91">
        <v>0</v>
      </c>
      <c r="Q203" s="103">
        <v>0</v>
      </c>
      <c r="R203" s="26" t="str">
        <f t="shared" ca="1" si="13"/>
        <v/>
      </c>
      <c r="S203" s="24"/>
      <c r="T203" s="49" t="str">
        <f t="shared" si="17"/>
        <v/>
      </c>
      <c r="U203" s="50"/>
      <c r="V203" s="50"/>
      <c r="W203" s="26" t="str">
        <f t="shared" ca="1" si="14"/>
        <v/>
      </c>
    </row>
    <row r="204" spans="1:23" x14ac:dyDescent="0.2">
      <c r="A204" s="24"/>
      <c r="B204" s="49">
        <f t="shared" si="16"/>
        <v>193</v>
      </c>
      <c r="C204" s="50" t="s">
        <v>287</v>
      </c>
      <c r="D204" s="50" t="s">
        <v>623</v>
      </c>
      <c r="E204" s="26" t="str">
        <f t="shared" ca="1" si="15"/>
        <v/>
      </c>
      <c r="F204" s="24"/>
      <c r="G204" s="49">
        <f t="shared" si="18"/>
        <v>193</v>
      </c>
      <c r="H204" s="108" t="s">
        <v>44</v>
      </c>
      <c r="I204" s="108" t="s">
        <v>45</v>
      </c>
      <c r="J204" s="90">
        <v>0</v>
      </c>
      <c r="K204" s="90">
        <v>0</v>
      </c>
      <c r="L204" s="90">
        <v>4.0645241559</v>
      </c>
      <c r="M204" s="90">
        <v>82.5</v>
      </c>
      <c r="N204" s="90">
        <v>4.0948368347899997</v>
      </c>
      <c r="O204" s="91">
        <v>142.5</v>
      </c>
      <c r="P204" s="91">
        <v>0</v>
      </c>
      <c r="Q204" s="103">
        <v>0</v>
      </c>
      <c r="R204" s="26" t="str">
        <f t="shared" ref="R204:R267" ca="1" si="19">IF(I204="","",IF(ISERROR(VLOOKUP(I204,INDIRECT(H204),1,FALSE)),"Error",""))</f>
        <v/>
      </c>
      <c r="S204" s="24"/>
      <c r="T204" s="49" t="str">
        <f t="shared" si="17"/>
        <v/>
      </c>
      <c r="U204" s="50"/>
      <c r="V204" s="50"/>
      <c r="W204" s="26" t="str">
        <f t="shared" ref="W204:W267" ca="1" si="20">IF(V204="","",IF(ISERROR(VLOOKUP(V204,INDIRECT(U204),1,FALSE)),"Error",""))</f>
        <v/>
      </c>
    </row>
    <row r="205" spans="1:23" x14ac:dyDescent="0.2">
      <c r="A205" s="24"/>
      <c r="B205" s="49">
        <f t="shared" si="16"/>
        <v>194</v>
      </c>
      <c r="C205" s="50" t="s">
        <v>287</v>
      </c>
      <c r="D205" s="50" t="s">
        <v>789</v>
      </c>
      <c r="E205" s="26" t="str">
        <f t="shared" ref="E205:E268" ca="1" si="21">IF(D205="","",IF(ISERROR(VLOOKUP(D205,INDIRECT(C205),1,FALSE)),"Error",""))</f>
        <v/>
      </c>
      <c r="F205" s="24"/>
      <c r="G205" s="49">
        <f t="shared" si="18"/>
        <v>194</v>
      </c>
      <c r="H205" s="108" t="s">
        <v>44</v>
      </c>
      <c r="I205" s="108" t="s">
        <v>46</v>
      </c>
      <c r="J205" s="90">
        <v>0</v>
      </c>
      <c r="K205" s="90">
        <v>0</v>
      </c>
      <c r="L205" s="90">
        <v>1.2021550000000001</v>
      </c>
      <c r="M205" s="90">
        <v>25.8</v>
      </c>
      <c r="N205" s="90">
        <v>1.1802998221000001</v>
      </c>
      <c r="O205" s="91">
        <v>100.05093746141</v>
      </c>
      <c r="P205" s="91">
        <v>0</v>
      </c>
      <c r="Q205" s="103">
        <v>0</v>
      </c>
      <c r="R205" s="26" t="str">
        <f t="shared" ca="1" si="19"/>
        <v>Error</v>
      </c>
      <c r="S205" s="24"/>
      <c r="T205" s="49" t="str">
        <f t="shared" si="17"/>
        <v/>
      </c>
      <c r="U205" s="50"/>
      <c r="V205" s="50"/>
      <c r="W205" s="26" t="str">
        <f t="shared" ca="1" si="20"/>
        <v/>
      </c>
    </row>
    <row r="206" spans="1:23" x14ac:dyDescent="0.2">
      <c r="A206" s="24"/>
      <c r="B206" s="49">
        <f t="shared" ref="B206:B269" si="22">IF(AND(C205&lt;&gt;"",ISNUMBER(B205)),B205+1,"")</f>
        <v>195</v>
      </c>
      <c r="C206" s="50" t="s">
        <v>287</v>
      </c>
      <c r="D206" s="50" t="s">
        <v>823</v>
      </c>
      <c r="E206" s="26" t="str">
        <f t="shared" ca="1" si="21"/>
        <v/>
      </c>
      <c r="F206" s="24"/>
      <c r="G206" s="49">
        <f t="shared" si="18"/>
        <v>195</v>
      </c>
      <c r="H206" s="108" t="s">
        <v>44</v>
      </c>
      <c r="I206" s="108" t="s">
        <v>990</v>
      </c>
      <c r="J206" s="90">
        <v>0</v>
      </c>
      <c r="K206" s="90">
        <v>0</v>
      </c>
      <c r="L206" s="90">
        <v>2.5420734477499995</v>
      </c>
      <c r="M206" s="90">
        <v>59.8</v>
      </c>
      <c r="N206" s="90">
        <v>2.4480970812499998</v>
      </c>
      <c r="O206" s="91">
        <v>418.83256746068008</v>
      </c>
      <c r="P206" s="91">
        <v>0</v>
      </c>
      <c r="Q206" s="103">
        <v>0</v>
      </c>
      <c r="R206" s="26" t="str">
        <f t="shared" ca="1" si="19"/>
        <v/>
      </c>
      <c r="S206" s="24"/>
      <c r="T206" s="49" t="str">
        <f t="shared" ref="T206:T269" si="23">IF(AND(U205&lt;&gt;"",ISNUMBER(T205)),T205+1,"")</f>
        <v/>
      </c>
      <c r="U206" s="50"/>
      <c r="V206" s="50"/>
      <c r="W206" s="26" t="str">
        <f t="shared" ca="1" si="20"/>
        <v/>
      </c>
    </row>
    <row r="207" spans="1:23" x14ac:dyDescent="0.2">
      <c r="A207" s="24"/>
      <c r="B207" s="49">
        <f t="shared" si="22"/>
        <v>196</v>
      </c>
      <c r="C207" s="50" t="s">
        <v>287</v>
      </c>
      <c r="D207" s="50" t="s">
        <v>836</v>
      </c>
      <c r="E207" s="26" t="str">
        <f t="shared" ca="1" si="21"/>
        <v/>
      </c>
      <c r="F207" s="24"/>
      <c r="G207" s="49">
        <f t="shared" si="18"/>
        <v>196</v>
      </c>
      <c r="H207" s="108" t="s">
        <v>44</v>
      </c>
      <c r="I207" s="108" t="s">
        <v>1001</v>
      </c>
      <c r="J207" s="90">
        <v>0</v>
      </c>
      <c r="K207" s="90">
        <v>0</v>
      </c>
      <c r="L207" s="90">
        <v>0.77156599999999997</v>
      </c>
      <c r="M207" s="90">
        <v>50.9</v>
      </c>
      <c r="N207" s="90">
        <v>0.77156599999999997</v>
      </c>
      <c r="O207" s="91">
        <v>114.0755589618</v>
      </c>
      <c r="P207" s="91">
        <v>0</v>
      </c>
      <c r="Q207" s="103">
        <v>0</v>
      </c>
      <c r="R207" s="26" t="str">
        <f t="shared" ca="1" si="19"/>
        <v/>
      </c>
      <c r="S207" s="24"/>
      <c r="T207" s="49" t="str">
        <f t="shared" si="23"/>
        <v/>
      </c>
      <c r="U207" s="50"/>
      <c r="V207" s="50"/>
      <c r="W207" s="26" t="str">
        <f t="shared" ca="1" si="20"/>
        <v/>
      </c>
    </row>
    <row r="208" spans="1:23" x14ac:dyDescent="0.2">
      <c r="A208" s="24"/>
      <c r="B208" s="49">
        <f t="shared" si="22"/>
        <v>197</v>
      </c>
      <c r="C208" s="50" t="s">
        <v>287</v>
      </c>
      <c r="D208" s="50" t="s">
        <v>923</v>
      </c>
      <c r="E208" s="26" t="str">
        <f t="shared" ca="1" si="21"/>
        <v/>
      </c>
      <c r="F208" s="24"/>
      <c r="G208" s="49">
        <f t="shared" si="18"/>
        <v>197</v>
      </c>
      <c r="H208" s="108" t="s">
        <v>44</v>
      </c>
      <c r="I208" s="108" t="s">
        <v>1011</v>
      </c>
      <c r="J208" s="90">
        <v>0</v>
      </c>
      <c r="K208" s="90">
        <v>0</v>
      </c>
      <c r="L208" s="90">
        <v>4.6639999999999997</v>
      </c>
      <c r="M208" s="90">
        <v>51.3</v>
      </c>
      <c r="N208" s="90">
        <v>4.6497281599999996</v>
      </c>
      <c r="O208" s="91">
        <v>118.5</v>
      </c>
      <c r="P208" s="91">
        <v>2.3676795999999998</v>
      </c>
      <c r="Q208" s="103">
        <v>0.61496863487999998</v>
      </c>
      <c r="R208" s="26" t="str">
        <f t="shared" ca="1" si="19"/>
        <v/>
      </c>
      <c r="S208" s="24"/>
      <c r="T208" s="49" t="str">
        <f t="shared" si="23"/>
        <v/>
      </c>
      <c r="U208" s="50"/>
      <c r="V208" s="50"/>
      <c r="W208" s="26" t="str">
        <f t="shared" ca="1" si="20"/>
        <v/>
      </c>
    </row>
    <row r="209" spans="1:23" x14ac:dyDescent="0.2">
      <c r="A209" s="24"/>
      <c r="B209" s="49">
        <f t="shared" si="22"/>
        <v>198</v>
      </c>
      <c r="C209" s="50" t="s">
        <v>288</v>
      </c>
      <c r="D209" s="50" t="s">
        <v>924</v>
      </c>
      <c r="E209" s="26" t="str">
        <f t="shared" ca="1" si="21"/>
        <v/>
      </c>
      <c r="F209" s="24"/>
      <c r="G209" s="49">
        <f t="shared" si="18"/>
        <v>198</v>
      </c>
      <c r="H209" s="108" t="s">
        <v>44</v>
      </c>
      <c r="I209" s="108" t="s">
        <v>971</v>
      </c>
      <c r="J209" s="90">
        <v>0</v>
      </c>
      <c r="K209" s="90">
        <v>0</v>
      </c>
      <c r="L209" s="90">
        <v>4.1860739999999996</v>
      </c>
      <c r="M209" s="90">
        <v>52.071123010009998</v>
      </c>
      <c r="N209" s="90">
        <v>4.1860739999999996</v>
      </c>
      <c r="O209" s="91">
        <v>55.1</v>
      </c>
      <c r="P209" s="91">
        <v>0</v>
      </c>
      <c r="Q209" s="103">
        <v>0</v>
      </c>
      <c r="R209" s="26" t="str">
        <f t="shared" ca="1" si="19"/>
        <v/>
      </c>
      <c r="S209" s="24"/>
      <c r="T209" s="49" t="str">
        <f t="shared" si="23"/>
        <v/>
      </c>
      <c r="U209" s="50"/>
      <c r="V209" s="50"/>
      <c r="W209" s="26" t="str">
        <f t="shared" ca="1" si="20"/>
        <v/>
      </c>
    </row>
    <row r="210" spans="1:23" x14ac:dyDescent="0.2">
      <c r="A210" s="24"/>
      <c r="B210" s="49">
        <f t="shared" si="22"/>
        <v>199</v>
      </c>
      <c r="C210" s="50" t="s">
        <v>288</v>
      </c>
      <c r="D210" s="50" t="s">
        <v>583</v>
      </c>
      <c r="E210" s="26" t="str">
        <f t="shared" ca="1" si="21"/>
        <v/>
      </c>
      <c r="F210" s="24"/>
      <c r="G210" s="49">
        <f t="shared" si="18"/>
        <v>199</v>
      </c>
      <c r="H210" s="108" t="s">
        <v>44</v>
      </c>
      <c r="I210" s="108" t="s">
        <v>1032</v>
      </c>
      <c r="J210" s="90">
        <v>0</v>
      </c>
      <c r="K210" s="90">
        <v>0</v>
      </c>
      <c r="L210" s="90">
        <v>2.8533347391500001</v>
      </c>
      <c r="M210" s="90">
        <v>87.5</v>
      </c>
      <c r="N210" s="90">
        <v>2.8410620838499998</v>
      </c>
      <c r="O210" s="91">
        <v>227.77110794143002</v>
      </c>
      <c r="P210" s="91">
        <v>0</v>
      </c>
      <c r="Q210" s="103">
        <v>0</v>
      </c>
      <c r="R210" s="26" t="str">
        <f t="shared" ca="1" si="19"/>
        <v/>
      </c>
      <c r="S210" s="24"/>
      <c r="T210" s="49" t="str">
        <f t="shared" si="23"/>
        <v/>
      </c>
      <c r="U210" s="50"/>
      <c r="V210" s="50"/>
      <c r="W210" s="26" t="str">
        <f t="shared" ca="1" si="20"/>
        <v/>
      </c>
    </row>
    <row r="211" spans="1:23" x14ac:dyDescent="0.2">
      <c r="A211" s="24"/>
      <c r="B211" s="49">
        <f t="shared" si="22"/>
        <v>200</v>
      </c>
      <c r="C211" s="50" t="s">
        <v>288</v>
      </c>
      <c r="D211" s="50" t="s">
        <v>1079</v>
      </c>
      <c r="E211" s="26" t="str">
        <f t="shared" ca="1" si="21"/>
        <v/>
      </c>
      <c r="F211" s="24"/>
      <c r="G211" s="49">
        <f t="shared" si="18"/>
        <v>200</v>
      </c>
      <c r="H211" s="108" t="s">
        <v>44</v>
      </c>
      <c r="I211" s="108" t="s">
        <v>47</v>
      </c>
      <c r="J211" s="90">
        <v>0</v>
      </c>
      <c r="K211" s="90">
        <v>0</v>
      </c>
      <c r="L211" s="90">
        <v>1.4377318113599999</v>
      </c>
      <c r="M211" s="90">
        <v>18.270463114799998</v>
      </c>
      <c r="N211" s="90">
        <v>1.469052</v>
      </c>
      <c r="O211" s="91">
        <v>872.38370769242988</v>
      </c>
      <c r="P211" s="91">
        <v>0</v>
      </c>
      <c r="Q211" s="103">
        <v>0</v>
      </c>
      <c r="R211" s="26" t="str">
        <f t="shared" ca="1" si="19"/>
        <v>Error</v>
      </c>
      <c r="S211" s="24"/>
      <c r="T211" s="49" t="str">
        <f t="shared" si="23"/>
        <v/>
      </c>
      <c r="U211" s="50"/>
      <c r="V211" s="50"/>
      <c r="W211" s="26" t="str">
        <f t="shared" ca="1" si="20"/>
        <v/>
      </c>
    </row>
    <row r="212" spans="1:23" x14ac:dyDescent="0.2">
      <c r="A212" s="24"/>
      <c r="B212" s="49">
        <f t="shared" si="22"/>
        <v>201</v>
      </c>
      <c r="C212" s="50" t="s">
        <v>288</v>
      </c>
      <c r="D212" s="50" t="s">
        <v>1124</v>
      </c>
      <c r="E212" s="26" t="str">
        <f t="shared" ca="1" si="21"/>
        <v/>
      </c>
      <c r="F212" s="24"/>
      <c r="G212" s="49">
        <f t="shared" si="18"/>
        <v>201</v>
      </c>
      <c r="H212" s="108" t="s">
        <v>44</v>
      </c>
      <c r="I212" s="108" t="s">
        <v>1050</v>
      </c>
      <c r="J212" s="90">
        <v>0</v>
      </c>
      <c r="K212" s="90">
        <v>0</v>
      </c>
      <c r="L212" s="90">
        <v>1.5929880000000001</v>
      </c>
      <c r="M212" s="90">
        <v>20.7</v>
      </c>
      <c r="N212" s="90">
        <v>1.5929880000000001</v>
      </c>
      <c r="O212" s="91">
        <v>22.8</v>
      </c>
      <c r="P212" s="91">
        <v>0</v>
      </c>
      <c r="Q212" s="103">
        <v>0</v>
      </c>
      <c r="R212" s="26" t="str">
        <f t="shared" ca="1" si="19"/>
        <v/>
      </c>
      <c r="S212" s="24"/>
      <c r="T212" s="49" t="str">
        <f t="shared" si="23"/>
        <v/>
      </c>
      <c r="U212" s="50"/>
      <c r="V212" s="50"/>
      <c r="W212" s="26" t="str">
        <f t="shared" ca="1" si="20"/>
        <v/>
      </c>
    </row>
    <row r="213" spans="1:23" x14ac:dyDescent="0.2">
      <c r="A213" s="24"/>
      <c r="B213" s="49">
        <f t="shared" si="22"/>
        <v>202</v>
      </c>
      <c r="C213" s="50" t="s">
        <v>288</v>
      </c>
      <c r="D213" s="50" t="s">
        <v>1149</v>
      </c>
      <c r="E213" s="26" t="str">
        <f t="shared" ca="1" si="21"/>
        <v/>
      </c>
      <c r="F213" s="24"/>
      <c r="G213" s="49">
        <f t="shared" si="18"/>
        <v>202</v>
      </c>
      <c r="H213" s="108" t="s">
        <v>44</v>
      </c>
      <c r="I213" s="108" t="s">
        <v>1059</v>
      </c>
      <c r="J213" s="90">
        <v>0</v>
      </c>
      <c r="K213" s="90">
        <v>0</v>
      </c>
      <c r="L213" s="90">
        <v>1.096986</v>
      </c>
      <c r="M213" s="90">
        <v>62.7</v>
      </c>
      <c r="N213" s="90">
        <v>1.096986</v>
      </c>
      <c r="O213" s="91">
        <v>48.68415466706</v>
      </c>
      <c r="P213" s="91">
        <v>0</v>
      </c>
      <c r="Q213" s="103">
        <v>0</v>
      </c>
      <c r="R213" s="26" t="str">
        <f t="shared" ca="1" si="19"/>
        <v/>
      </c>
      <c r="S213" s="24"/>
      <c r="T213" s="49" t="str">
        <f t="shared" si="23"/>
        <v/>
      </c>
      <c r="U213" s="50"/>
      <c r="V213" s="50"/>
      <c r="W213" s="26" t="str">
        <f t="shared" ca="1" si="20"/>
        <v/>
      </c>
    </row>
    <row r="214" spans="1:23" x14ac:dyDescent="0.2">
      <c r="A214" s="24"/>
      <c r="B214" s="49">
        <f t="shared" si="22"/>
        <v>203</v>
      </c>
      <c r="C214" s="50" t="s">
        <v>288</v>
      </c>
      <c r="D214" s="50" t="s">
        <v>1127</v>
      </c>
      <c r="E214" s="26" t="str">
        <f t="shared" ca="1" si="21"/>
        <v/>
      </c>
      <c r="F214" s="24"/>
      <c r="G214" s="49">
        <f t="shared" si="18"/>
        <v>203</v>
      </c>
      <c r="H214" s="108" t="s">
        <v>44</v>
      </c>
      <c r="I214" s="108" t="s">
        <v>1068</v>
      </c>
      <c r="J214" s="90">
        <v>0</v>
      </c>
      <c r="K214" s="90">
        <v>0</v>
      </c>
      <c r="L214" s="90">
        <v>0.66808500000000004</v>
      </c>
      <c r="M214" s="90">
        <v>11.514945873589999</v>
      </c>
      <c r="N214" s="90">
        <v>0.66371572410000013</v>
      </c>
      <c r="O214" s="91">
        <v>47.132888165989996</v>
      </c>
      <c r="P214" s="91">
        <v>0</v>
      </c>
      <c r="Q214" s="103">
        <v>0</v>
      </c>
      <c r="R214" s="26" t="str">
        <f t="shared" ca="1" si="19"/>
        <v/>
      </c>
      <c r="S214" s="24"/>
      <c r="T214" s="49" t="str">
        <f t="shared" si="23"/>
        <v/>
      </c>
      <c r="U214" s="50"/>
      <c r="V214" s="50"/>
      <c r="W214" s="26" t="str">
        <f t="shared" ca="1" si="20"/>
        <v/>
      </c>
    </row>
    <row r="215" spans="1:23" x14ac:dyDescent="0.2">
      <c r="A215" s="24"/>
      <c r="B215" s="49">
        <f t="shared" si="22"/>
        <v>204</v>
      </c>
      <c r="C215" s="50" t="s">
        <v>288</v>
      </c>
      <c r="D215" s="50" t="s">
        <v>1175</v>
      </c>
      <c r="E215" s="26" t="str">
        <f t="shared" ca="1" si="21"/>
        <v/>
      </c>
      <c r="F215" s="24"/>
      <c r="G215" s="49">
        <f t="shared" si="18"/>
        <v>204</v>
      </c>
      <c r="H215" s="108" t="s">
        <v>44</v>
      </c>
      <c r="I215" s="108" t="s">
        <v>48</v>
      </c>
      <c r="J215" s="90">
        <v>0</v>
      </c>
      <c r="K215" s="90">
        <v>0</v>
      </c>
      <c r="L215" s="90">
        <v>14.82213968792</v>
      </c>
      <c r="M215" s="90">
        <v>48</v>
      </c>
      <c r="N215" s="90">
        <v>14.812172373959999</v>
      </c>
      <c r="O215" s="91">
        <v>44.092071930519992</v>
      </c>
      <c r="P215" s="91">
        <v>3.3609187609599998</v>
      </c>
      <c r="Q215" s="103">
        <v>1.2059658093000001</v>
      </c>
      <c r="R215" s="26" t="str">
        <f t="shared" ca="1" si="19"/>
        <v/>
      </c>
      <c r="S215" s="24"/>
      <c r="T215" s="49" t="str">
        <f t="shared" si="23"/>
        <v/>
      </c>
      <c r="U215" s="50"/>
      <c r="V215" s="50"/>
      <c r="W215" s="26" t="str">
        <f t="shared" ca="1" si="20"/>
        <v/>
      </c>
    </row>
    <row r="216" spans="1:23" x14ac:dyDescent="0.2">
      <c r="A216" s="24"/>
      <c r="B216" s="49">
        <f t="shared" si="22"/>
        <v>205</v>
      </c>
      <c r="C216" s="50" t="s">
        <v>289</v>
      </c>
      <c r="D216" s="50" t="s">
        <v>323</v>
      </c>
      <c r="E216" s="26" t="str">
        <f t="shared" ca="1" si="21"/>
        <v/>
      </c>
      <c r="F216" s="24"/>
      <c r="G216" s="49">
        <f t="shared" ref="G216:G279" si="24">IF(AND(H215&lt;&gt;"",ISNUMBER(G215)),G215+1,"")</f>
        <v>205</v>
      </c>
      <c r="H216" s="108" t="s">
        <v>44</v>
      </c>
      <c r="I216" s="108" t="s">
        <v>1421</v>
      </c>
      <c r="J216" s="90">
        <v>0</v>
      </c>
      <c r="K216" s="90">
        <v>0</v>
      </c>
      <c r="L216" s="90">
        <v>1.1426365454</v>
      </c>
      <c r="M216" s="90">
        <v>18.899999999999999</v>
      </c>
      <c r="N216" s="90">
        <v>1.1446970000000001</v>
      </c>
      <c r="O216" s="91">
        <v>72.568621127000014</v>
      </c>
      <c r="P216" s="91">
        <v>0</v>
      </c>
      <c r="Q216" s="103">
        <v>0</v>
      </c>
      <c r="R216" s="26" t="str">
        <f t="shared" ca="1" si="19"/>
        <v>Error</v>
      </c>
      <c r="S216" s="24"/>
      <c r="T216" s="49" t="str">
        <f t="shared" si="23"/>
        <v/>
      </c>
      <c r="U216" s="50"/>
      <c r="V216" s="50"/>
      <c r="W216" s="26" t="str">
        <f t="shared" ca="1" si="20"/>
        <v/>
      </c>
    </row>
    <row r="217" spans="1:23" x14ac:dyDescent="0.2">
      <c r="A217" s="24"/>
      <c r="B217" s="49">
        <f t="shared" si="22"/>
        <v>206</v>
      </c>
      <c r="C217" s="50" t="s">
        <v>289</v>
      </c>
      <c r="D217" s="50" t="s">
        <v>502</v>
      </c>
      <c r="E217" s="26" t="str">
        <f t="shared" ca="1" si="21"/>
        <v/>
      </c>
      <c r="F217" s="24"/>
      <c r="G217" s="49">
        <f t="shared" si="24"/>
        <v>206</v>
      </c>
      <c r="H217" s="108" t="s">
        <v>44</v>
      </c>
      <c r="I217" s="108" t="s">
        <v>689</v>
      </c>
      <c r="J217" s="90">
        <v>0</v>
      </c>
      <c r="K217" s="90">
        <v>0</v>
      </c>
      <c r="L217" s="90">
        <v>1.4974890000000003</v>
      </c>
      <c r="M217" s="90">
        <v>18.965259524699999</v>
      </c>
      <c r="N217" s="90">
        <v>1.4916188431200001</v>
      </c>
      <c r="O217" s="91">
        <v>43.537470043680003</v>
      </c>
      <c r="P217" s="91">
        <v>0</v>
      </c>
      <c r="Q217" s="103">
        <v>0</v>
      </c>
      <c r="R217" s="26" t="str">
        <f t="shared" ca="1" si="19"/>
        <v/>
      </c>
      <c r="S217" s="24"/>
      <c r="T217" s="49" t="str">
        <f t="shared" si="23"/>
        <v/>
      </c>
      <c r="U217" s="50"/>
      <c r="V217" s="50"/>
      <c r="W217" s="26" t="str">
        <f t="shared" ca="1" si="20"/>
        <v/>
      </c>
    </row>
    <row r="218" spans="1:23" x14ac:dyDescent="0.2">
      <c r="A218" s="24"/>
      <c r="B218" s="49">
        <f t="shared" si="22"/>
        <v>207</v>
      </c>
      <c r="C218" s="50" t="s">
        <v>289</v>
      </c>
      <c r="D218" s="50" t="s">
        <v>554</v>
      </c>
      <c r="E218" s="26" t="str">
        <f t="shared" ca="1" si="21"/>
        <v/>
      </c>
      <c r="F218" s="24"/>
      <c r="G218" s="49">
        <f t="shared" si="24"/>
        <v>207</v>
      </c>
      <c r="H218" s="108" t="s">
        <v>44</v>
      </c>
      <c r="I218" s="108" t="s">
        <v>1097</v>
      </c>
      <c r="J218" s="90">
        <v>0</v>
      </c>
      <c r="K218" s="90">
        <v>0</v>
      </c>
      <c r="L218" s="90">
        <v>2.2927490000000001</v>
      </c>
      <c r="M218" s="90">
        <v>27.087676121699999</v>
      </c>
      <c r="N218" s="90">
        <v>2.2927490000000001</v>
      </c>
      <c r="O218" s="91">
        <v>41.886198161460008</v>
      </c>
      <c r="P218" s="91">
        <v>0</v>
      </c>
      <c r="Q218" s="103">
        <v>0</v>
      </c>
      <c r="R218" s="26" t="str">
        <f t="shared" ca="1" si="19"/>
        <v/>
      </c>
      <c r="S218" s="24"/>
      <c r="T218" s="49" t="str">
        <f t="shared" si="23"/>
        <v/>
      </c>
      <c r="U218" s="50"/>
      <c r="V218" s="50"/>
      <c r="W218" s="26" t="str">
        <f t="shared" ca="1" si="20"/>
        <v/>
      </c>
    </row>
    <row r="219" spans="1:23" x14ac:dyDescent="0.2">
      <c r="A219" s="24"/>
      <c r="B219" s="49">
        <f t="shared" si="22"/>
        <v>208</v>
      </c>
      <c r="C219" s="50" t="s">
        <v>289</v>
      </c>
      <c r="D219" s="50" t="s">
        <v>975</v>
      </c>
      <c r="E219" s="26" t="str">
        <f t="shared" ca="1" si="21"/>
        <v/>
      </c>
      <c r="F219" s="24"/>
      <c r="G219" s="49">
        <f t="shared" si="24"/>
        <v>208</v>
      </c>
      <c r="H219" s="108" t="s">
        <v>49</v>
      </c>
      <c r="I219" s="108" t="s">
        <v>308</v>
      </c>
      <c r="J219" s="90">
        <v>0</v>
      </c>
      <c r="K219" s="90">
        <v>0</v>
      </c>
      <c r="L219" s="90">
        <v>0.16174499999999997</v>
      </c>
      <c r="M219" s="90">
        <v>23.4</v>
      </c>
      <c r="N219" s="90">
        <v>0.1441633185</v>
      </c>
      <c r="O219" s="91">
        <v>23.168715510080002</v>
      </c>
      <c r="P219" s="91">
        <v>0</v>
      </c>
      <c r="Q219" s="103">
        <v>0</v>
      </c>
      <c r="R219" s="26" t="str">
        <f t="shared" ca="1" si="19"/>
        <v/>
      </c>
      <c r="S219" s="24"/>
      <c r="T219" s="49" t="str">
        <f t="shared" si="23"/>
        <v/>
      </c>
      <c r="U219" s="50"/>
      <c r="V219" s="50"/>
      <c r="W219" s="26" t="str">
        <f t="shared" ca="1" si="20"/>
        <v/>
      </c>
    </row>
    <row r="220" spans="1:23" x14ac:dyDescent="0.2">
      <c r="A220" s="24"/>
      <c r="B220" s="49">
        <f t="shared" si="22"/>
        <v>209</v>
      </c>
      <c r="C220" s="50" t="s">
        <v>289</v>
      </c>
      <c r="D220" s="50" t="s">
        <v>672</v>
      </c>
      <c r="E220" s="26" t="str">
        <f t="shared" ca="1" si="21"/>
        <v/>
      </c>
      <c r="F220" s="24"/>
      <c r="G220" s="49">
        <f t="shared" si="24"/>
        <v>209</v>
      </c>
      <c r="H220" s="108" t="s">
        <v>49</v>
      </c>
      <c r="I220" s="108" t="s">
        <v>339</v>
      </c>
      <c r="J220" s="90">
        <v>0</v>
      </c>
      <c r="K220" s="90">
        <v>0</v>
      </c>
      <c r="L220" s="90">
        <v>1.0868272319999999</v>
      </c>
      <c r="M220" s="90">
        <v>42.2</v>
      </c>
      <c r="N220" s="90">
        <v>1.0868272319999999</v>
      </c>
      <c r="O220" s="91">
        <v>122.23782060627001</v>
      </c>
      <c r="P220" s="91">
        <v>0</v>
      </c>
      <c r="Q220" s="103">
        <v>0</v>
      </c>
      <c r="R220" s="26" t="str">
        <f t="shared" ca="1" si="19"/>
        <v/>
      </c>
      <c r="S220" s="24"/>
      <c r="T220" s="49" t="str">
        <f t="shared" si="23"/>
        <v/>
      </c>
      <c r="U220" s="50"/>
      <c r="V220" s="50"/>
      <c r="W220" s="26" t="str">
        <f t="shared" ca="1" si="20"/>
        <v/>
      </c>
    </row>
    <row r="221" spans="1:23" x14ac:dyDescent="0.2">
      <c r="A221" s="24"/>
      <c r="B221" s="49">
        <f t="shared" si="22"/>
        <v>210</v>
      </c>
      <c r="C221" s="50" t="s">
        <v>289</v>
      </c>
      <c r="D221" s="50" t="s">
        <v>807</v>
      </c>
      <c r="E221" s="26" t="str">
        <f t="shared" ca="1" si="21"/>
        <v/>
      </c>
      <c r="F221" s="24"/>
      <c r="G221" s="49">
        <f t="shared" si="24"/>
        <v>210</v>
      </c>
      <c r="H221" s="108" t="s">
        <v>49</v>
      </c>
      <c r="I221" s="108" t="s">
        <v>367</v>
      </c>
      <c r="J221" s="90">
        <v>0</v>
      </c>
      <c r="K221" s="90">
        <v>0</v>
      </c>
      <c r="L221" s="90">
        <v>0.65122334143999994</v>
      </c>
      <c r="M221" s="90">
        <v>31.8</v>
      </c>
      <c r="N221" s="90">
        <v>0.65122334143999994</v>
      </c>
      <c r="O221" s="91">
        <v>35.838002226799993</v>
      </c>
      <c r="P221" s="91">
        <v>0</v>
      </c>
      <c r="Q221" s="103">
        <v>0</v>
      </c>
      <c r="R221" s="26" t="str">
        <f t="shared" ca="1" si="19"/>
        <v/>
      </c>
      <c r="S221" s="24"/>
      <c r="T221" s="49" t="str">
        <f t="shared" si="23"/>
        <v/>
      </c>
      <c r="U221" s="50"/>
      <c r="V221" s="50"/>
      <c r="W221" s="26" t="str">
        <f t="shared" ca="1" si="20"/>
        <v/>
      </c>
    </row>
    <row r="222" spans="1:23" x14ac:dyDescent="0.2">
      <c r="A222" s="24"/>
      <c r="B222" s="49">
        <f t="shared" si="22"/>
        <v>211</v>
      </c>
      <c r="C222" s="50" t="s">
        <v>289</v>
      </c>
      <c r="D222" s="50" t="s">
        <v>861</v>
      </c>
      <c r="E222" s="26" t="str">
        <f t="shared" ca="1" si="21"/>
        <v/>
      </c>
      <c r="F222" s="24"/>
      <c r="G222" s="49">
        <f t="shared" si="24"/>
        <v>211</v>
      </c>
      <c r="H222" s="108" t="s">
        <v>49</v>
      </c>
      <c r="I222" s="108" t="s">
        <v>1422</v>
      </c>
      <c r="J222" s="90">
        <v>0</v>
      </c>
      <c r="K222" s="90">
        <v>0</v>
      </c>
      <c r="L222" s="90">
        <v>1.095693</v>
      </c>
      <c r="M222" s="90">
        <v>31.26573852333</v>
      </c>
      <c r="N222" s="90">
        <v>1.095693</v>
      </c>
      <c r="O222" s="91">
        <v>30.17599581132</v>
      </c>
      <c r="P222" s="91">
        <v>0</v>
      </c>
      <c r="Q222" s="103">
        <v>0</v>
      </c>
      <c r="R222" s="26" t="str">
        <f t="shared" ca="1" si="19"/>
        <v>Error</v>
      </c>
      <c r="S222" s="24"/>
      <c r="T222" s="49" t="str">
        <f t="shared" si="23"/>
        <v/>
      </c>
      <c r="U222" s="50"/>
      <c r="V222" s="50"/>
      <c r="W222" s="26" t="str">
        <f t="shared" ca="1" si="20"/>
        <v/>
      </c>
    </row>
    <row r="223" spans="1:23" x14ac:dyDescent="0.2">
      <c r="A223" s="24"/>
      <c r="B223" s="49">
        <f t="shared" si="22"/>
        <v>212</v>
      </c>
      <c r="C223" s="50" t="s">
        <v>289</v>
      </c>
      <c r="D223" s="50" t="s">
        <v>877</v>
      </c>
      <c r="E223" s="26" t="str">
        <f t="shared" ca="1" si="21"/>
        <v/>
      </c>
      <c r="F223" s="24"/>
      <c r="G223" s="49">
        <f t="shared" si="24"/>
        <v>212</v>
      </c>
      <c r="H223" s="108" t="s">
        <v>49</v>
      </c>
      <c r="I223" s="108" t="s">
        <v>430</v>
      </c>
      <c r="J223" s="90">
        <v>0</v>
      </c>
      <c r="K223" s="90">
        <v>0</v>
      </c>
      <c r="L223" s="90">
        <v>0</v>
      </c>
      <c r="M223" s="90">
        <v>1.3</v>
      </c>
      <c r="N223" s="90">
        <v>0.14512</v>
      </c>
      <c r="O223" s="91">
        <v>15.31028699875</v>
      </c>
      <c r="P223" s="91">
        <v>0</v>
      </c>
      <c r="Q223" s="103">
        <v>0</v>
      </c>
      <c r="R223" s="26" t="str">
        <f t="shared" ca="1" si="19"/>
        <v/>
      </c>
      <c r="S223" s="24"/>
      <c r="T223" s="49" t="str">
        <f t="shared" si="23"/>
        <v/>
      </c>
      <c r="U223" s="50"/>
      <c r="V223" s="50"/>
      <c r="W223" s="26" t="str">
        <f t="shared" ca="1" si="20"/>
        <v/>
      </c>
    </row>
    <row r="224" spans="1:23" x14ac:dyDescent="0.2">
      <c r="A224" s="24"/>
      <c r="B224" s="49">
        <f t="shared" si="22"/>
        <v>213</v>
      </c>
      <c r="C224" s="50" t="s">
        <v>289</v>
      </c>
      <c r="D224" s="50" t="s">
        <v>939</v>
      </c>
      <c r="E224" s="26" t="str">
        <f t="shared" ca="1" si="21"/>
        <v/>
      </c>
      <c r="F224" s="24"/>
      <c r="G224" s="49">
        <f t="shared" si="24"/>
        <v>213</v>
      </c>
      <c r="H224" s="108" t="s">
        <v>49</v>
      </c>
      <c r="I224" s="108" t="s">
        <v>1423</v>
      </c>
      <c r="J224" s="90">
        <v>0</v>
      </c>
      <c r="K224" s="90">
        <v>0</v>
      </c>
      <c r="L224" s="90">
        <v>0.16846700000000003</v>
      </c>
      <c r="M224" s="90">
        <v>6.1538576424600002</v>
      </c>
      <c r="N224" s="90">
        <v>0.16667451112000001</v>
      </c>
      <c r="O224" s="91">
        <v>5.3782723465900002</v>
      </c>
      <c r="P224" s="91">
        <v>0</v>
      </c>
      <c r="Q224" s="103">
        <v>0</v>
      </c>
      <c r="R224" s="26" t="str">
        <f t="shared" ca="1" si="19"/>
        <v>Error</v>
      </c>
      <c r="S224" s="24"/>
      <c r="T224" s="49" t="str">
        <f t="shared" si="23"/>
        <v/>
      </c>
      <c r="U224" s="50"/>
      <c r="V224" s="50"/>
      <c r="W224" s="26" t="str">
        <f t="shared" ca="1" si="20"/>
        <v/>
      </c>
    </row>
    <row r="225" spans="1:23" x14ac:dyDescent="0.2">
      <c r="A225" s="24"/>
      <c r="B225" s="49">
        <f t="shared" si="22"/>
        <v>214</v>
      </c>
      <c r="C225" s="50" t="s">
        <v>289</v>
      </c>
      <c r="D225" s="50" t="s">
        <v>996</v>
      </c>
      <c r="E225" s="26" t="str">
        <f t="shared" ca="1" si="21"/>
        <v/>
      </c>
      <c r="F225" s="24"/>
      <c r="G225" s="49">
        <f t="shared" si="24"/>
        <v>214</v>
      </c>
      <c r="H225" s="108" t="s">
        <v>49</v>
      </c>
      <c r="I225" s="108" t="s">
        <v>487</v>
      </c>
      <c r="J225" s="90">
        <v>0</v>
      </c>
      <c r="K225" s="90">
        <v>0</v>
      </c>
      <c r="L225" s="90">
        <v>0.38090401470000002</v>
      </c>
      <c r="M225" s="90">
        <v>21.8</v>
      </c>
      <c r="N225" s="90">
        <v>0.210012</v>
      </c>
      <c r="O225" s="91">
        <v>30.368309933320003</v>
      </c>
      <c r="P225" s="91">
        <v>0</v>
      </c>
      <c r="Q225" s="103">
        <v>0</v>
      </c>
      <c r="R225" s="26" t="str">
        <f t="shared" ca="1" si="19"/>
        <v/>
      </c>
      <c r="S225" s="24"/>
      <c r="T225" s="49" t="str">
        <f t="shared" si="23"/>
        <v/>
      </c>
      <c r="U225" s="50"/>
      <c r="V225" s="50"/>
      <c r="W225" s="26" t="str">
        <f t="shared" ca="1" si="20"/>
        <v/>
      </c>
    </row>
    <row r="226" spans="1:23" x14ac:dyDescent="0.2">
      <c r="A226" s="24"/>
      <c r="B226" s="49">
        <f t="shared" si="22"/>
        <v>215</v>
      </c>
      <c r="C226" s="50" t="s">
        <v>289</v>
      </c>
      <c r="D226" s="50" t="s">
        <v>1025</v>
      </c>
      <c r="E226" s="26" t="str">
        <f t="shared" ca="1" si="21"/>
        <v/>
      </c>
      <c r="F226" s="24"/>
      <c r="G226" s="49">
        <f t="shared" si="24"/>
        <v>215</v>
      </c>
      <c r="H226" s="108" t="s">
        <v>49</v>
      </c>
      <c r="I226" s="108" t="s">
        <v>49</v>
      </c>
      <c r="J226" s="90">
        <v>0</v>
      </c>
      <c r="K226" s="90">
        <v>0</v>
      </c>
      <c r="L226" s="90">
        <v>0.31734511874999999</v>
      </c>
      <c r="M226" s="90">
        <v>19.780193120659998</v>
      </c>
      <c r="N226" s="90">
        <v>0.31534923749999999</v>
      </c>
      <c r="O226" s="91">
        <v>20.005797310240002</v>
      </c>
      <c r="P226" s="91">
        <v>0</v>
      </c>
      <c r="Q226" s="103">
        <v>0</v>
      </c>
      <c r="R226" s="26" t="str">
        <f t="shared" ca="1" si="19"/>
        <v>Error</v>
      </c>
      <c r="S226" s="24"/>
      <c r="T226" s="49" t="str">
        <f t="shared" si="23"/>
        <v/>
      </c>
      <c r="U226" s="50"/>
      <c r="V226" s="50"/>
      <c r="W226" s="26" t="str">
        <f t="shared" ca="1" si="20"/>
        <v/>
      </c>
    </row>
    <row r="227" spans="1:23" x14ac:dyDescent="0.2">
      <c r="A227" s="24"/>
      <c r="B227" s="49">
        <f t="shared" si="22"/>
        <v>216</v>
      </c>
      <c r="C227" s="50" t="s">
        <v>289</v>
      </c>
      <c r="D227" s="50" t="s">
        <v>1054</v>
      </c>
      <c r="E227" s="26" t="str">
        <f t="shared" ca="1" si="21"/>
        <v/>
      </c>
      <c r="F227" s="24"/>
      <c r="G227" s="49">
        <f t="shared" si="24"/>
        <v>216</v>
      </c>
      <c r="H227" s="108" t="s">
        <v>49</v>
      </c>
      <c r="I227" s="108" t="s">
        <v>541</v>
      </c>
      <c r="J227" s="90">
        <v>0</v>
      </c>
      <c r="K227" s="90">
        <v>0</v>
      </c>
      <c r="L227" s="90">
        <v>0.14756720000000001</v>
      </c>
      <c r="M227" s="90">
        <v>11.7</v>
      </c>
      <c r="N227" s="90">
        <v>0.17523605</v>
      </c>
      <c r="O227" s="91">
        <v>26.362996902139997</v>
      </c>
      <c r="P227" s="91">
        <v>0</v>
      </c>
      <c r="Q227" s="103">
        <v>0</v>
      </c>
      <c r="R227" s="26" t="str">
        <f t="shared" ca="1" si="19"/>
        <v/>
      </c>
      <c r="S227" s="24"/>
      <c r="T227" s="49" t="str">
        <f t="shared" si="23"/>
        <v/>
      </c>
      <c r="U227" s="50"/>
      <c r="V227" s="50"/>
      <c r="W227" s="26" t="str">
        <f t="shared" ca="1" si="20"/>
        <v/>
      </c>
    </row>
    <row r="228" spans="1:23" x14ac:dyDescent="0.2">
      <c r="A228" s="24"/>
      <c r="B228" s="49">
        <f t="shared" si="22"/>
        <v>217</v>
      </c>
      <c r="C228" s="50" t="s">
        <v>289</v>
      </c>
      <c r="D228" s="50" t="s">
        <v>382</v>
      </c>
      <c r="E228" s="26" t="str">
        <f t="shared" ca="1" si="21"/>
        <v/>
      </c>
      <c r="F228" s="24"/>
      <c r="G228" s="49">
        <f t="shared" si="24"/>
        <v>217</v>
      </c>
      <c r="H228" s="108" t="s">
        <v>49</v>
      </c>
      <c r="I228" s="108" t="s">
        <v>329</v>
      </c>
      <c r="J228" s="90">
        <v>0</v>
      </c>
      <c r="K228" s="90">
        <v>0</v>
      </c>
      <c r="L228" s="90">
        <v>0</v>
      </c>
      <c r="M228" s="90">
        <v>0.1</v>
      </c>
      <c r="N228" s="90">
        <v>0</v>
      </c>
      <c r="O228" s="91">
        <v>1.4507159964000003</v>
      </c>
      <c r="P228" s="91">
        <v>0</v>
      </c>
      <c r="Q228" s="103">
        <v>0</v>
      </c>
      <c r="R228" s="26" t="str">
        <f t="shared" ca="1" si="19"/>
        <v/>
      </c>
      <c r="S228" s="24"/>
      <c r="T228" s="49" t="str">
        <f t="shared" si="23"/>
        <v/>
      </c>
      <c r="U228" s="50"/>
      <c r="V228" s="50"/>
      <c r="W228" s="26" t="str">
        <f t="shared" ca="1" si="20"/>
        <v/>
      </c>
    </row>
    <row r="229" spans="1:23" x14ac:dyDescent="0.2">
      <c r="A229" s="24"/>
      <c r="B229" s="49">
        <f t="shared" si="22"/>
        <v>218</v>
      </c>
      <c r="C229" s="50" t="s">
        <v>289</v>
      </c>
      <c r="D229" s="50" t="s">
        <v>1036</v>
      </c>
      <c r="E229" s="26" t="str">
        <f t="shared" ca="1" si="21"/>
        <v/>
      </c>
      <c r="F229" s="24"/>
      <c r="G229" s="49">
        <f t="shared" si="24"/>
        <v>218</v>
      </c>
      <c r="H229" s="108" t="s">
        <v>49</v>
      </c>
      <c r="I229" s="108" t="s">
        <v>1424</v>
      </c>
      <c r="J229" s="90">
        <v>0</v>
      </c>
      <c r="K229" s="90">
        <v>0</v>
      </c>
      <c r="L229" s="90">
        <v>0</v>
      </c>
      <c r="M229" s="90">
        <v>0.1</v>
      </c>
      <c r="N229" s="90">
        <v>0</v>
      </c>
      <c r="O229" s="91">
        <v>0.32701839696000001</v>
      </c>
      <c r="P229" s="91">
        <v>0</v>
      </c>
      <c r="Q229" s="103">
        <v>0</v>
      </c>
      <c r="R229" s="26" t="str">
        <f t="shared" ca="1" si="19"/>
        <v>Error</v>
      </c>
      <c r="S229" s="24"/>
      <c r="T229" s="49" t="str">
        <f t="shared" si="23"/>
        <v/>
      </c>
      <c r="U229" s="50"/>
      <c r="V229" s="50"/>
      <c r="W229" s="26" t="str">
        <f t="shared" ca="1" si="20"/>
        <v/>
      </c>
    </row>
    <row r="230" spans="1:23" x14ac:dyDescent="0.2">
      <c r="A230" s="24"/>
      <c r="B230" s="49">
        <f t="shared" si="22"/>
        <v>219</v>
      </c>
      <c r="C230" s="50" t="s">
        <v>290</v>
      </c>
      <c r="D230" s="50" t="s">
        <v>354</v>
      </c>
      <c r="E230" s="26" t="str">
        <f t="shared" ca="1" si="21"/>
        <v/>
      </c>
      <c r="F230" s="24"/>
      <c r="G230" s="49">
        <f t="shared" si="24"/>
        <v>219</v>
      </c>
      <c r="H230" s="108" t="s">
        <v>49</v>
      </c>
      <c r="I230" s="108" t="s">
        <v>50</v>
      </c>
      <c r="J230" s="90">
        <v>0</v>
      </c>
      <c r="K230" s="90">
        <v>0</v>
      </c>
      <c r="L230" s="90">
        <v>0</v>
      </c>
      <c r="M230" s="90">
        <v>6.9</v>
      </c>
      <c r="N230" s="90">
        <v>0.19643899999999997</v>
      </c>
      <c r="O230" s="91">
        <v>48.062699022530005</v>
      </c>
      <c r="P230" s="91">
        <v>0</v>
      </c>
      <c r="Q230" s="103">
        <v>0</v>
      </c>
      <c r="R230" s="26" t="str">
        <f t="shared" ca="1" si="19"/>
        <v/>
      </c>
      <c r="S230" s="24"/>
      <c r="T230" s="49" t="str">
        <f t="shared" si="23"/>
        <v/>
      </c>
      <c r="U230" s="50"/>
      <c r="V230" s="50"/>
      <c r="W230" s="26" t="str">
        <f t="shared" ca="1" si="20"/>
        <v/>
      </c>
    </row>
    <row r="231" spans="1:23" x14ac:dyDescent="0.2">
      <c r="A231" s="24"/>
      <c r="B231" s="49">
        <f t="shared" si="22"/>
        <v>220</v>
      </c>
      <c r="C231" s="50" t="s">
        <v>290</v>
      </c>
      <c r="D231" s="50" t="s">
        <v>383</v>
      </c>
      <c r="E231" s="26" t="str">
        <f t="shared" ca="1" si="21"/>
        <v/>
      </c>
      <c r="F231" s="24"/>
      <c r="G231" s="49">
        <f t="shared" si="24"/>
        <v>220</v>
      </c>
      <c r="H231" s="108" t="s">
        <v>49</v>
      </c>
      <c r="I231" s="108" t="s">
        <v>635</v>
      </c>
      <c r="J231" s="90">
        <v>0</v>
      </c>
      <c r="K231" s="90">
        <v>0</v>
      </c>
      <c r="L231" s="90">
        <v>0.26960152296000001</v>
      </c>
      <c r="M231" s="90">
        <v>15.07021338329</v>
      </c>
      <c r="N231" s="90">
        <v>0.21211368122999999</v>
      </c>
      <c r="O231" s="91">
        <v>18.55803290926</v>
      </c>
      <c r="P231" s="91">
        <v>0</v>
      </c>
      <c r="Q231" s="103">
        <v>0</v>
      </c>
      <c r="R231" s="26" t="str">
        <f t="shared" ca="1" si="19"/>
        <v/>
      </c>
      <c r="S231" s="24"/>
      <c r="T231" s="49" t="str">
        <f t="shared" si="23"/>
        <v/>
      </c>
      <c r="U231" s="50"/>
      <c r="V231" s="50"/>
      <c r="W231" s="26" t="str">
        <f t="shared" ca="1" si="20"/>
        <v/>
      </c>
    </row>
    <row r="232" spans="1:23" x14ac:dyDescent="0.2">
      <c r="A232" s="24"/>
      <c r="B232" s="49">
        <f t="shared" si="22"/>
        <v>221</v>
      </c>
      <c r="C232" s="50" t="s">
        <v>290</v>
      </c>
      <c r="D232" s="50" t="s">
        <v>414</v>
      </c>
      <c r="E232" s="26" t="str">
        <f t="shared" ca="1" si="21"/>
        <v/>
      </c>
      <c r="F232" s="24"/>
      <c r="G232" s="49">
        <f t="shared" si="24"/>
        <v>221</v>
      </c>
      <c r="H232" s="108" t="s">
        <v>49</v>
      </c>
      <c r="I232" s="108" t="s">
        <v>658</v>
      </c>
      <c r="J232" s="90">
        <v>0</v>
      </c>
      <c r="K232" s="90">
        <v>0</v>
      </c>
      <c r="L232" s="90">
        <v>0.41858536190000001</v>
      </c>
      <c r="M232" s="90">
        <v>17.452048542059998</v>
      </c>
      <c r="N232" s="90">
        <v>0.48031000000000001</v>
      </c>
      <c r="O232" s="91">
        <v>28.525385641500002</v>
      </c>
      <c r="P232" s="91">
        <v>0</v>
      </c>
      <c r="Q232" s="103">
        <v>0</v>
      </c>
      <c r="R232" s="26" t="str">
        <f t="shared" ca="1" si="19"/>
        <v/>
      </c>
      <c r="S232" s="24"/>
      <c r="T232" s="49" t="str">
        <f t="shared" si="23"/>
        <v/>
      </c>
      <c r="U232" s="50"/>
      <c r="V232" s="50"/>
      <c r="W232" s="26" t="str">
        <f t="shared" ca="1" si="20"/>
        <v/>
      </c>
    </row>
    <row r="233" spans="1:23" x14ac:dyDescent="0.2">
      <c r="A233" s="24"/>
      <c r="B233" s="49">
        <f t="shared" si="22"/>
        <v>222</v>
      </c>
      <c r="C233" s="50" t="s">
        <v>290</v>
      </c>
      <c r="D233" s="50" t="s">
        <v>625</v>
      </c>
      <c r="E233" s="26" t="str">
        <f t="shared" ca="1" si="21"/>
        <v/>
      </c>
      <c r="F233" s="24"/>
      <c r="G233" s="49">
        <f t="shared" si="24"/>
        <v>222</v>
      </c>
      <c r="H233" s="108" t="s">
        <v>49</v>
      </c>
      <c r="I233" s="108" t="s">
        <v>680</v>
      </c>
      <c r="J233" s="90">
        <v>0</v>
      </c>
      <c r="K233" s="90">
        <v>0</v>
      </c>
      <c r="L233" s="90">
        <v>0.37025946360000001</v>
      </c>
      <c r="M233" s="90">
        <v>4.4978012008200006</v>
      </c>
      <c r="N233" s="90">
        <v>0.42459000000000002</v>
      </c>
      <c r="O233" s="91">
        <v>50.63798305692</v>
      </c>
      <c r="P233" s="91">
        <v>0</v>
      </c>
      <c r="Q233" s="103">
        <v>0</v>
      </c>
      <c r="R233" s="26" t="str">
        <f t="shared" ca="1" si="19"/>
        <v/>
      </c>
      <c r="S233" s="24"/>
      <c r="T233" s="49" t="str">
        <f t="shared" si="23"/>
        <v/>
      </c>
      <c r="U233" s="50"/>
      <c r="V233" s="50"/>
      <c r="W233" s="26" t="str">
        <f t="shared" ca="1" si="20"/>
        <v/>
      </c>
    </row>
    <row r="234" spans="1:23" x14ac:dyDescent="0.2">
      <c r="A234" s="24"/>
      <c r="B234" s="49">
        <f t="shared" si="22"/>
        <v>223</v>
      </c>
      <c r="C234" s="50" t="s">
        <v>291</v>
      </c>
      <c r="D234" s="50" t="s">
        <v>325</v>
      </c>
      <c r="E234" s="26" t="str">
        <f t="shared" ca="1" si="21"/>
        <v/>
      </c>
      <c r="F234" s="24"/>
      <c r="G234" s="49">
        <f t="shared" si="24"/>
        <v>223</v>
      </c>
      <c r="H234" s="108" t="s">
        <v>49</v>
      </c>
      <c r="I234" s="108" t="s">
        <v>51</v>
      </c>
      <c r="J234" s="90">
        <v>0</v>
      </c>
      <c r="K234" s="90">
        <v>0</v>
      </c>
      <c r="L234" s="90">
        <v>6.3767677226399995</v>
      </c>
      <c r="M234" s="90">
        <v>53.4</v>
      </c>
      <c r="N234" s="90">
        <v>6.3671990306399993</v>
      </c>
      <c r="O234" s="91">
        <v>93.311321955250008</v>
      </c>
      <c r="P234" s="91">
        <v>0</v>
      </c>
      <c r="Q234" s="103">
        <v>0</v>
      </c>
      <c r="R234" s="26" t="str">
        <f t="shared" ca="1" si="19"/>
        <v>Error</v>
      </c>
      <c r="S234" s="24"/>
      <c r="T234" s="49" t="str">
        <f t="shared" si="23"/>
        <v/>
      </c>
      <c r="U234" s="50"/>
      <c r="V234" s="50"/>
      <c r="W234" s="26" t="str">
        <f t="shared" ca="1" si="20"/>
        <v/>
      </c>
    </row>
    <row r="235" spans="1:23" x14ac:dyDescent="0.2">
      <c r="A235" s="24"/>
      <c r="B235" s="49">
        <f t="shared" si="22"/>
        <v>224</v>
      </c>
      <c r="C235" s="50" t="s">
        <v>291</v>
      </c>
      <c r="D235" s="50" t="s">
        <v>384</v>
      </c>
      <c r="E235" s="26" t="str">
        <f t="shared" ca="1" si="21"/>
        <v/>
      </c>
      <c r="F235" s="24"/>
      <c r="G235" s="49">
        <f t="shared" si="24"/>
        <v>224</v>
      </c>
      <c r="H235" s="108" t="s">
        <v>49</v>
      </c>
      <c r="I235" s="108" t="s">
        <v>1425</v>
      </c>
      <c r="J235" s="90">
        <v>0</v>
      </c>
      <c r="K235" s="90">
        <v>0</v>
      </c>
      <c r="L235" s="90">
        <v>0</v>
      </c>
      <c r="M235" s="90">
        <v>6.9770701800000001E-2</v>
      </c>
      <c r="N235" s="90">
        <v>0</v>
      </c>
      <c r="O235" s="91">
        <v>1.5105356939699999</v>
      </c>
      <c r="P235" s="91">
        <v>0</v>
      </c>
      <c r="Q235" s="103">
        <v>0</v>
      </c>
      <c r="R235" s="26" t="str">
        <f t="shared" ca="1" si="19"/>
        <v>Error</v>
      </c>
      <c r="S235" s="24"/>
      <c r="T235" s="49" t="str">
        <f t="shared" si="23"/>
        <v/>
      </c>
      <c r="U235" s="50"/>
      <c r="V235" s="50"/>
      <c r="W235" s="26" t="str">
        <f t="shared" ca="1" si="20"/>
        <v/>
      </c>
    </row>
    <row r="236" spans="1:23" x14ac:dyDescent="0.2">
      <c r="A236" s="24"/>
      <c r="B236" s="49">
        <f t="shared" si="22"/>
        <v>225</v>
      </c>
      <c r="C236" s="50" t="s">
        <v>291</v>
      </c>
      <c r="D236" s="50" t="s">
        <v>415</v>
      </c>
      <c r="E236" s="26" t="str">
        <f t="shared" ca="1" si="21"/>
        <v/>
      </c>
      <c r="F236" s="24"/>
      <c r="G236" s="49">
        <f t="shared" si="24"/>
        <v>225</v>
      </c>
      <c r="H236" s="108" t="s">
        <v>49</v>
      </c>
      <c r="I236" s="108" t="s">
        <v>743</v>
      </c>
      <c r="J236" s="90">
        <v>0</v>
      </c>
      <c r="K236" s="90">
        <v>0</v>
      </c>
      <c r="L236" s="90">
        <v>0.18576949138999999</v>
      </c>
      <c r="M236" s="90">
        <v>9.2435133212</v>
      </c>
      <c r="N236" s="90">
        <v>0</v>
      </c>
      <c r="O236" s="91">
        <v>11.388271572240001</v>
      </c>
      <c r="P236" s="91">
        <v>0</v>
      </c>
      <c r="Q236" s="103">
        <v>0</v>
      </c>
      <c r="R236" s="26" t="str">
        <f t="shared" ca="1" si="19"/>
        <v/>
      </c>
      <c r="S236" s="24"/>
      <c r="T236" s="49" t="str">
        <f t="shared" si="23"/>
        <v/>
      </c>
      <c r="U236" s="50"/>
      <c r="V236" s="50"/>
      <c r="W236" s="26" t="str">
        <f t="shared" ca="1" si="20"/>
        <v/>
      </c>
    </row>
    <row r="237" spans="1:23" x14ac:dyDescent="0.2">
      <c r="A237" s="24"/>
      <c r="B237" s="49">
        <f t="shared" si="22"/>
        <v>226</v>
      </c>
      <c r="C237" s="50" t="s">
        <v>291</v>
      </c>
      <c r="D237" s="50" t="s">
        <v>475</v>
      </c>
      <c r="E237" s="26" t="str">
        <f t="shared" ca="1" si="21"/>
        <v/>
      </c>
      <c r="F237" s="24"/>
      <c r="G237" s="49">
        <f t="shared" si="24"/>
        <v>226</v>
      </c>
      <c r="H237" s="108" t="s">
        <v>49</v>
      </c>
      <c r="I237" s="108" t="s">
        <v>762</v>
      </c>
      <c r="J237" s="90">
        <v>0</v>
      </c>
      <c r="K237" s="90">
        <v>0</v>
      </c>
      <c r="L237" s="90">
        <v>0</v>
      </c>
      <c r="M237" s="90">
        <v>1.07520955734</v>
      </c>
      <c r="N237" s="90">
        <v>0.42036942208</v>
      </c>
      <c r="O237" s="91">
        <v>39.543226651179999</v>
      </c>
      <c r="P237" s="91">
        <v>0</v>
      </c>
      <c r="Q237" s="103">
        <v>0</v>
      </c>
      <c r="R237" s="26" t="str">
        <f t="shared" ca="1" si="19"/>
        <v/>
      </c>
      <c r="S237" s="24"/>
      <c r="T237" s="49" t="str">
        <f t="shared" si="23"/>
        <v/>
      </c>
      <c r="U237" s="50"/>
      <c r="V237" s="50"/>
      <c r="W237" s="26" t="str">
        <f t="shared" ca="1" si="20"/>
        <v/>
      </c>
    </row>
    <row r="238" spans="1:23" x14ac:dyDescent="0.2">
      <c r="A238" s="24"/>
      <c r="B238" s="49">
        <f t="shared" si="22"/>
        <v>227</v>
      </c>
      <c r="C238" s="50" t="s">
        <v>291</v>
      </c>
      <c r="D238" s="50" t="s">
        <v>531</v>
      </c>
      <c r="E238" s="26" t="str">
        <f t="shared" ca="1" si="21"/>
        <v/>
      </c>
      <c r="F238" s="24"/>
      <c r="G238" s="49">
        <f t="shared" si="24"/>
        <v>227</v>
      </c>
      <c r="H238" s="108" t="s">
        <v>49</v>
      </c>
      <c r="I238" s="108" t="s">
        <v>781</v>
      </c>
      <c r="J238" s="90">
        <v>0</v>
      </c>
      <c r="K238" s="90">
        <v>0</v>
      </c>
      <c r="L238" s="90">
        <v>9.1215871039999993E-2</v>
      </c>
      <c r="M238" s="90">
        <v>10.9</v>
      </c>
      <c r="N238" s="90">
        <v>0.22318687103999998</v>
      </c>
      <c r="O238" s="91">
        <v>89.595882607939984</v>
      </c>
      <c r="P238" s="91">
        <v>0</v>
      </c>
      <c r="Q238" s="103">
        <v>0</v>
      </c>
      <c r="R238" s="26" t="str">
        <f t="shared" ca="1" si="19"/>
        <v/>
      </c>
      <c r="S238" s="24"/>
      <c r="T238" s="49" t="str">
        <f t="shared" si="23"/>
        <v/>
      </c>
      <c r="U238" s="50"/>
      <c r="V238" s="50"/>
      <c r="W238" s="26" t="str">
        <f t="shared" ca="1" si="20"/>
        <v/>
      </c>
    </row>
    <row r="239" spans="1:23" x14ac:dyDescent="0.2">
      <c r="A239" s="24"/>
      <c r="B239" s="49">
        <f t="shared" si="22"/>
        <v>228</v>
      </c>
      <c r="C239" s="50" t="s">
        <v>291</v>
      </c>
      <c r="D239" s="50" t="s">
        <v>556</v>
      </c>
      <c r="E239" s="26" t="str">
        <f t="shared" ca="1" si="21"/>
        <v/>
      </c>
      <c r="F239" s="24"/>
      <c r="G239" s="49">
        <f t="shared" si="24"/>
        <v>228</v>
      </c>
      <c r="H239" s="108" t="s">
        <v>49</v>
      </c>
      <c r="I239" s="108" t="s">
        <v>1426</v>
      </c>
      <c r="J239" s="90">
        <v>0</v>
      </c>
      <c r="K239" s="90">
        <v>0</v>
      </c>
      <c r="L239" s="90">
        <v>0.248782</v>
      </c>
      <c r="M239" s="90">
        <v>18.951110065359998</v>
      </c>
      <c r="N239" s="90">
        <v>0.23273058536000002</v>
      </c>
      <c r="O239" s="91">
        <v>26.012506241920001</v>
      </c>
      <c r="P239" s="91">
        <v>0</v>
      </c>
      <c r="Q239" s="103">
        <v>0</v>
      </c>
      <c r="R239" s="26" t="str">
        <f t="shared" ca="1" si="19"/>
        <v>Error</v>
      </c>
      <c r="S239" s="24"/>
      <c r="T239" s="49" t="str">
        <f t="shared" si="23"/>
        <v/>
      </c>
      <c r="U239" s="50"/>
      <c r="V239" s="50"/>
      <c r="W239" s="26" t="str">
        <f t="shared" ca="1" si="20"/>
        <v/>
      </c>
    </row>
    <row r="240" spans="1:23" x14ac:dyDescent="0.2">
      <c r="A240" s="24"/>
      <c r="B240" s="49">
        <f t="shared" si="22"/>
        <v>229</v>
      </c>
      <c r="C240" s="50" t="s">
        <v>291</v>
      </c>
      <c r="D240" s="50" t="s">
        <v>581</v>
      </c>
      <c r="E240" s="26" t="str">
        <f t="shared" ca="1" si="21"/>
        <v/>
      </c>
      <c r="F240" s="24"/>
      <c r="G240" s="49">
        <f t="shared" si="24"/>
        <v>229</v>
      </c>
      <c r="H240" s="108" t="s">
        <v>49</v>
      </c>
      <c r="I240" s="108" t="s">
        <v>814</v>
      </c>
      <c r="J240" s="90">
        <v>0</v>
      </c>
      <c r="K240" s="90">
        <v>0</v>
      </c>
      <c r="L240" s="90">
        <v>0.13131781195999997</v>
      </c>
      <c r="M240" s="90">
        <v>14.1</v>
      </c>
      <c r="N240" s="90">
        <v>0.13131781195999997</v>
      </c>
      <c r="O240" s="91">
        <v>10.22999755098</v>
      </c>
      <c r="P240" s="91">
        <v>0</v>
      </c>
      <c r="Q240" s="103">
        <v>0</v>
      </c>
      <c r="R240" s="26" t="str">
        <f t="shared" ca="1" si="19"/>
        <v/>
      </c>
      <c r="S240" s="24"/>
      <c r="T240" s="49" t="str">
        <f t="shared" si="23"/>
        <v/>
      </c>
      <c r="U240" s="50"/>
      <c r="V240" s="50"/>
      <c r="W240" s="26" t="str">
        <f t="shared" ca="1" si="20"/>
        <v/>
      </c>
    </row>
    <row r="241" spans="1:23" x14ac:dyDescent="0.2">
      <c r="A241" s="24"/>
      <c r="B241" s="49">
        <f t="shared" si="22"/>
        <v>230</v>
      </c>
      <c r="C241" s="50" t="s">
        <v>291</v>
      </c>
      <c r="D241" s="50" t="s">
        <v>605</v>
      </c>
      <c r="E241" s="26" t="str">
        <f t="shared" ca="1" si="21"/>
        <v/>
      </c>
      <c r="F241" s="24"/>
      <c r="G241" s="49">
        <f t="shared" si="24"/>
        <v>230</v>
      </c>
      <c r="H241" s="108" t="s">
        <v>49</v>
      </c>
      <c r="I241" s="108" t="s">
        <v>1427</v>
      </c>
      <c r="J241" s="90">
        <v>0</v>
      </c>
      <c r="K241" s="90">
        <v>0</v>
      </c>
      <c r="L241" s="90">
        <v>0</v>
      </c>
      <c r="M241" s="90">
        <v>13.27592114816</v>
      </c>
      <c r="N241" s="90">
        <v>2.0099281300000001E-2</v>
      </c>
      <c r="O241" s="91">
        <v>14.028157219840001</v>
      </c>
      <c r="P241" s="91">
        <v>0</v>
      </c>
      <c r="Q241" s="103">
        <v>0</v>
      </c>
      <c r="R241" s="26" t="str">
        <f t="shared" ca="1" si="19"/>
        <v>Error</v>
      </c>
      <c r="S241" s="24"/>
      <c r="T241" s="49" t="str">
        <f t="shared" si="23"/>
        <v/>
      </c>
      <c r="U241" s="50"/>
      <c r="V241" s="50"/>
      <c r="W241" s="26" t="str">
        <f t="shared" ca="1" si="20"/>
        <v/>
      </c>
    </row>
    <row r="242" spans="1:23" x14ac:dyDescent="0.2">
      <c r="A242" s="24"/>
      <c r="B242" s="49">
        <f t="shared" si="22"/>
        <v>231</v>
      </c>
      <c r="C242" s="50" t="s">
        <v>291</v>
      </c>
      <c r="D242" s="50" t="s">
        <v>626</v>
      </c>
      <c r="E242" s="26" t="str">
        <f t="shared" ca="1" si="21"/>
        <v/>
      </c>
      <c r="F242" s="24"/>
      <c r="G242" s="49">
        <f t="shared" si="24"/>
        <v>231</v>
      </c>
      <c r="H242" s="108" t="s">
        <v>49</v>
      </c>
      <c r="I242" s="108" t="s">
        <v>1428</v>
      </c>
      <c r="J242" s="90">
        <v>0</v>
      </c>
      <c r="K242" s="90">
        <v>0</v>
      </c>
      <c r="L242" s="90">
        <v>0.52366100000000004</v>
      </c>
      <c r="M242" s="90">
        <v>20.100000000000001</v>
      </c>
      <c r="N242" s="90">
        <v>0.49211566136000001</v>
      </c>
      <c r="O242" s="91">
        <v>52.76958177584001</v>
      </c>
      <c r="P242" s="91">
        <v>0</v>
      </c>
      <c r="Q242" s="103">
        <v>0</v>
      </c>
      <c r="R242" s="26" t="str">
        <f t="shared" ca="1" si="19"/>
        <v>Error</v>
      </c>
      <c r="S242" s="24"/>
      <c r="T242" s="49" t="str">
        <f t="shared" si="23"/>
        <v/>
      </c>
      <c r="U242" s="50"/>
      <c r="V242" s="50"/>
      <c r="W242" s="26" t="str">
        <f t="shared" ca="1" si="20"/>
        <v/>
      </c>
    </row>
    <row r="243" spans="1:23" x14ac:dyDescent="0.2">
      <c r="A243" s="24"/>
      <c r="B243" s="49">
        <f t="shared" si="22"/>
        <v>232</v>
      </c>
      <c r="C243" s="50" t="s">
        <v>292</v>
      </c>
      <c r="D243" s="50" t="s">
        <v>326</v>
      </c>
      <c r="E243" s="26" t="str">
        <f t="shared" ca="1" si="21"/>
        <v/>
      </c>
      <c r="F243" s="24"/>
      <c r="G243" s="49">
        <f t="shared" si="24"/>
        <v>232</v>
      </c>
      <c r="H243" s="108" t="s">
        <v>49</v>
      </c>
      <c r="I243" s="108" t="s">
        <v>868</v>
      </c>
      <c r="J243" s="90">
        <v>0</v>
      </c>
      <c r="K243" s="90">
        <v>0</v>
      </c>
      <c r="L243" s="90">
        <v>0</v>
      </c>
      <c r="M243" s="90">
        <v>2.9</v>
      </c>
      <c r="N243" s="90">
        <v>0</v>
      </c>
      <c r="O243" s="91">
        <v>22.640679149439997</v>
      </c>
      <c r="P243" s="91">
        <v>0</v>
      </c>
      <c r="Q243" s="103">
        <v>0</v>
      </c>
      <c r="R243" s="26" t="str">
        <f t="shared" ca="1" si="19"/>
        <v/>
      </c>
      <c r="S243" s="24"/>
      <c r="T243" s="49" t="str">
        <f t="shared" si="23"/>
        <v/>
      </c>
      <c r="U243" s="50"/>
      <c r="V243" s="50"/>
      <c r="W243" s="26" t="str">
        <f t="shared" ca="1" si="20"/>
        <v/>
      </c>
    </row>
    <row r="244" spans="1:23" x14ac:dyDescent="0.2">
      <c r="A244" s="24"/>
      <c r="B244" s="49">
        <f t="shared" si="22"/>
        <v>233</v>
      </c>
      <c r="C244" s="50" t="s">
        <v>292</v>
      </c>
      <c r="D244" s="50" t="s">
        <v>385</v>
      </c>
      <c r="E244" s="26" t="str">
        <f t="shared" ca="1" si="21"/>
        <v/>
      </c>
      <c r="F244" s="24"/>
      <c r="G244" s="49">
        <f t="shared" si="24"/>
        <v>233</v>
      </c>
      <c r="H244" s="108" t="s">
        <v>49</v>
      </c>
      <c r="I244" s="108" t="s">
        <v>884</v>
      </c>
      <c r="J244" s="90">
        <v>0</v>
      </c>
      <c r="K244" s="90">
        <v>0</v>
      </c>
      <c r="L244" s="90">
        <v>0.48745630440000004</v>
      </c>
      <c r="M244" s="90">
        <v>13</v>
      </c>
      <c r="N244" s="90">
        <v>0.28568266350000004</v>
      </c>
      <c r="O244" s="91">
        <v>9.6274183605000001</v>
      </c>
      <c r="P244" s="91">
        <v>0</v>
      </c>
      <c r="Q244" s="103">
        <v>0</v>
      </c>
      <c r="R244" s="26" t="str">
        <f t="shared" ca="1" si="19"/>
        <v/>
      </c>
      <c r="S244" s="24"/>
      <c r="T244" s="49" t="str">
        <f t="shared" si="23"/>
        <v/>
      </c>
      <c r="U244" s="50"/>
      <c r="V244" s="50"/>
      <c r="W244" s="26" t="str">
        <f t="shared" ca="1" si="20"/>
        <v/>
      </c>
    </row>
    <row r="245" spans="1:23" x14ac:dyDescent="0.2">
      <c r="A245" s="24"/>
      <c r="B245" s="49">
        <f t="shared" si="22"/>
        <v>234</v>
      </c>
      <c r="C245" s="50" t="s">
        <v>292</v>
      </c>
      <c r="D245" s="50" t="s">
        <v>416</v>
      </c>
      <c r="E245" s="26" t="str">
        <f t="shared" ca="1" si="21"/>
        <v/>
      </c>
      <c r="F245" s="24"/>
      <c r="G245" s="49">
        <f t="shared" si="24"/>
        <v>234</v>
      </c>
      <c r="H245" s="108" t="s">
        <v>49</v>
      </c>
      <c r="I245" s="108" t="s">
        <v>1429</v>
      </c>
      <c r="J245" s="90">
        <v>0</v>
      </c>
      <c r="K245" s="90">
        <v>0</v>
      </c>
      <c r="L245" s="90">
        <v>0.10227800000000001</v>
      </c>
      <c r="M245" s="90">
        <v>7</v>
      </c>
      <c r="N245" s="90">
        <v>0.10060166358</v>
      </c>
      <c r="O245" s="91">
        <v>12.15623724336</v>
      </c>
      <c r="P245" s="91">
        <v>0</v>
      </c>
      <c r="Q245" s="103">
        <v>0</v>
      </c>
      <c r="R245" s="26" t="str">
        <f t="shared" ca="1" si="19"/>
        <v>Error</v>
      </c>
      <c r="S245" s="24"/>
      <c r="T245" s="49" t="str">
        <f t="shared" si="23"/>
        <v/>
      </c>
      <c r="U245" s="50"/>
      <c r="V245" s="50"/>
      <c r="W245" s="26" t="str">
        <f t="shared" ca="1" si="20"/>
        <v/>
      </c>
    </row>
    <row r="246" spans="1:23" x14ac:dyDescent="0.2">
      <c r="A246" s="24"/>
      <c r="B246" s="49">
        <f t="shared" si="22"/>
        <v>235</v>
      </c>
      <c r="C246" s="50" t="s">
        <v>292</v>
      </c>
      <c r="D246" s="50" t="s">
        <v>448</v>
      </c>
      <c r="E246" s="26" t="str">
        <f t="shared" ca="1" si="21"/>
        <v/>
      </c>
      <c r="F246" s="24"/>
      <c r="G246" s="49">
        <f t="shared" si="24"/>
        <v>235</v>
      </c>
      <c r="H246" s="108" t="s">
        <v>49</v>
      </c>
      <c r="I246" s="108" t="s">
        <v>1430</v>
      </c>
      <c r="J246" s="90">
        <v>0</v>
      </c>
      <c r="K246" s="90">
        <v>0</v>
      </c>
      <c r="L246" s="90">
        <v>1.0065126178900001</v>
      </c>
      <c r="M246" s="90">
        <v>45.2</v>
      </c>
      <c r="N246" s="90">
        <v>0.97534438196000006</v>
      </c>
      <c r="O246" s="91">
        <v>26.214796030230001</v>
      </c>
      <c r="P246" s="91">
        <v>0</v>
      </c>
      <c r="Q246" s="103">
        <v>0</v>
      </c>
      <c r="R246" s="26" t="str">
        <f t="shared" ca="1" si="19"/>
        <v>Error</v>
      </c>
      <c r="S246" s="24"/>
      <c r="T246" s="49" t="str">
        <f t="shared" si="23"/>
        <v/>
      </c>
      <c r="U246" s="50"/>
      <c r="V246" s="50"/>
      <c r="W246" s="26" t="str">
        <f t="shared" ca="1" si="20"/>
        <v/>
      </c>
    </row>
    <row r="247" spans="1:23" x14ac:dyDescent="0.2">
      <c r="A247" s="24"/>
      <c r="B247" s="49">
        <f t="shared" si="22"/>
        <v>236</v>
      </c>
      <c r="C247" s="50" t="s">
        <v>292</v>
      </c>
      <c r="D247" s="50" t="s">
        <v>505</v>
      </c>
      <c r="E247" s="26" t="str">
        <f t="shared" ca="1" si="21"/>
        <v/>
      </c>
      <c r="F247" s="24"/>
      <c r="G247" s="49">
        <f t="shared" si="24"/>
        <v>236</v>
      </c>
      <c r="H247" s="108" t="s">
        <v>49</v>
      </c>
      <c r="I247" s="108" t="s">
        <v>930</v>
      </c>
      <c r="J247" s="90">
        <v>0</v>
      </c>
      <c r="K247" s="90">
        <v>0</v>
      </c>
      <c r="L247" s="90">
        <v>0.33814058463999996</v>
      </c>
      <c r="M247" s="90">
        <v>14.669703034519998</v>
      </c>
      <c r="N247" s="90">
        <v>0.33814058463999996</v>
      </c>
      <c r="O247" s="91">
        <v>16.032597036359999</v>
      </c>
      <c r="P247" s="91">
        <v>0</v>
      </c>
      <c r="Q247" s="103">
        <v>0</v>
      </c>
      <c r="R247" s="26" t="str">
        <f t="shared" ca="1" si="19"/>
        <v/>
      </c>
      <c r="S247" s="24"/>
      <c r="T247" s="49" t="str">
        <f t="shared" si="23"/>
        <v/>
      </c>
      <c r="U247" s="50"/>
      <c r="V247" s="50"/>
      <c r="W247" s="26" t="str">
        <f t="shared" ca="1" si="20"/>
        <v/>
      </c>
    </row>
    <row r="248" spans="1:23" x14ac:dyDescent="0.2">
      <c r="A248" s="24"/>
      <c r="B248" s="49">
        <f t="shared" si="22"/>
        <v>237</v>
      </c>
      <c r="C248" s="50" t="s">
        <v>292</v>
      </c>
      <c r="D248" s="50" t="s">
        <v>532</v>
      </c>
      <c r="E248" s="26" t="str">
        <f t="shared" ca="1" si="21"/>
        <v/>
      </c>
      <c r="F248" s="24"/>
      <c r="G248" s="49">
        <f t="shared" si="24"/>
        <v>237</v>
      </c>
      <c r="H248" s="108" t="s">
        <v>49</v>
      </c>
      <c r="I248" s="108" t="s">
        <v>1431</v>
      </c>
      <c r="J248" s="90">
        <v>0</v>
      </c>
      <c r="K248" s="90">
        <v>0</v>
      </c>
      <c r="L248" s="90">
        <v>2.7208199999999998E-2</v>
      </c>
      <c r="M248" s="90">
        <v>0.1</v>
      </c>
      <c r="N248" s="90">
        <v>0.12073638749999999</v>
      </c>
      <c r="O248" s="91">
        <v>30.556519494500002</v>
      </c>
      <c r="P248" s="91">
        <v>0</v>
      </c>
      <c r="Q248" s="103">
        <v>0</v>
      </c>
      <c r="R248" s="26" t="str">
        <f t="shared" ca="1" si="19"/>
        <v>Error</v>
      </c>
      <c r="S248" s="24"/>
      <c r="T248" s="49" t="str">
        <f t="shared" si="23"/>
        <v/>
      </c>
      <c r="U248" s="50"/>
      <c r="V248" s="50"/>
      <c r="W248" s="26" t="str">
        <f t="shared" ca="1" si="20"/>
        <v/>
      </c>
    </row>
    <row r="249" spans="1:23" x14ac:dyDescent="0.2">
      <c r="A249" s="24"/>
      <c r="B249" s="49">
        <f t="shared" si="22"/>
        <v>238</v>
      </c>
      <c r="C249" s="50" t="s">
        <v>292</v>
      </c>
      <c r="D249" s="50" t="s">
        <v>582</v>
      </c>
      <c r="E249" s="26" t="str">
        <f t="shared" ca="1" si="21"/>
        <v/>
      </c>
      <c r="F249" s="24"/>
      <c r="G249" s="49">
        <f t="shared" si="24"/>
        <v>238</v>
      </c>
      <c r="H249" s="108" t="s">
        <v>49</v>
      </c>
      <c r="I249" s="108" t="s">
        <v>959</v>
      </c>
      <c r="J249" s="90">
        <v>0</v>
      </c>
      <c r="K249" s="90">
        <v>0</v>
      </c>
      <c r="L249" s="90">
        <v>12.612909004799999</v>
      </c>
      <c r="M249" s="90">
        <v>47.9</v>
      </c>
      <c r="N249" s="90">
        <v>12.640847385600001</v>
      </c>
      <c r="O249" s="91">
        <v>49.301946728600001</v>
      </c>
      <c r="P249" s="91">
        <v>4.4027078361599994</v>
      </c>
      <c r="Q249" s="103">
        <v>0.61112797568999988</v>
      </c>
      <c r="R249" s="26" t="str">
        <f t="shared" ca="1" si="19"/>
        <v/>
      </c>
      <c r="S249" s="24"/>
      <c r="T249" s="49" t="str">
        <f t="shared" si="23"/>
        <v/>
      </c>
      <c r="U249" s="50"/>
      <c r="V249" s="50"/>
      <c r="W249" s="26" t="str">
        <f t="shared" ca="1" si="20"/>
        <v/>
      </c>
    </row>
    <row r="250" spans="1:23" x14ac:dyDescent="0.2">
      <c r="A250" s="24"/>
      <c r="B250" s="49">
        <f t="shared" si="22"/>
        <v>239</v>
      </c>
      <c r="C250" s="50" t="s">
        <v>292</v>
      </c>
      <c r="D250" s="50" t="s">
        <v>651</v>
      </c>
      <c r="E250" s="26" t="str">
        <f t="shared" ca="1" si="21"/>
        <v/>
      </c>
      <c r="F250" s="24"/>
      <c r="G250" s="49">
        <f t="shared" si="24"/>
        <v>239</v>
      </c>
      <c r="H250" s="108" t="s">
        <v>49</v>
      </c>
      <c r="I250" s="108" t="s">
        <v>970</v>
      </c>
      <c r="J250" s="90">
        <v>0</v>
      </c>
      <c r="K250" s="90">
        <v>0</v>
      </c>
      <c r="L250" s="90">
        <v>0.31698833148</v>
      </c>
      <c r="M250" s="90">
        <v>3.1</v>
      </c>
      <c r="N250" s="90">
        <v>0.13369681152000001</v>
      </c>
      <c r="O250" s="91">
        <v>36.556190860800001</v>
      </c>
      <c r="P250" s="91">
        <v>0</v>
      </c>
      <c r="Q250" s="103">
        <v>0</v>
      </c>
      <c r="R250" s="26" t="str">
        <f t="shared" ca="1" si="19"/>
        <v/>
      </c>
      <c r="S250" s="24"/>
      <c r="T250" s="49" t="str">
        <f t="shared" si="23"/>
        <v/>
      </c>
      <c r="U250" s="50"/>
      <c r="V250" s="50"/>
      <c r="W250" s="26" t="str">
        <f t="shared" ca="1" si="20"/>
        <v/>
      </c>
    </row>
    <row r="251" spans="1:23" x14ac:dyDescent="0.2">
      <c r="A251" s="24"/>
      <c r="B251" s="49">
        <f t="shared" si="22"/>
        <v>240</v>
      </c>
      <c r="C251" s="50" t="s">
        <v>292</v>
      </c>
      <c r="D251" s="50" t="s">
        <v>673</v>
      </c>
      <c r="E251" s="26" t="str">
        <f t="shared" ca="1" si="21"/>
        <v/>
      </c>
      <c r="F251" s="24"/>
      <c r="G251" s="49">
        <f t="shared" si="24"/>
        <v>240</v>
      </c>
      <c r="H251" s="108" t="s">
        <v>49</v>
      </c>
      <c r="I251" s="108" t="s">
        <v>981</v>
      </c>
      <c r="J251" s="90">
        <v>0</v>
      </c>
      <c r="K251" s="90">
        <v>0</v>
      </c>
      <c r="L251" s="90">
        <v>0.24190435152</v>
      </c>
      <c r="M251" s="90">
        <v>24.275946777790001</v>
      </c>
      <c r="N251" s="90">
        <v>0.23993943534000003</v>
      </c>
      <c r="O251" s="91">
        <v>28.600999555630001</v>
      </c>
      <c r="P251" s="91">
        <v>0</v>
      </c>
      <c r="Q251" s="103">
        <v>0</v>
      </c>
      <c r="R251" s="26" t="str">
        <f t="shared" ca="1" si="19"/>
        <v/>
      </c>
      <c r="S251" s="24"/>
      <c r="T251" s="49" t="str">
        <f t="shared" si="23"/>
        <v/>
      </c>
      <c r="U251" s="50"/>
      <c r="V251" s="50"/>
      <c r="W251" s="26" t="str">
        <f t="shared" ca="1" si="20"/>
        <v/>
      </c>
    </row>
    <row r="252" spans="1:23" x14ac:dyDescent="0.2">
      <c r="A252" s="24"/>
      <c r="B252" s="49">
        <f t="shared" si="22"/>
        <v>241</v>
      </c>
      <c r="C252" s="50" t="s">
        <v>293</v>
      </c>
      <c r="D252" s="50" t="s">
        <v>356</v>
      </c>
      <c r="E252" s="26" t="str">
        <f t="shared" ca="1" si="21"/>
        <v/>
      </c>
      <c r="F252" s="24"/>
      <c r="G252" s="49">
        <f t="shared" si="24"/>
        <v>241</v>
      </c>
      <c r="H252" s="108" t="s">
        <v>49</v>
      </c>
      <c r="I252" s="108" t="s">
        <v>991</v>
      </c>
      <c r="J252" s="90">
        <v>0</v>
      </c>
      <c r="K252" s="90">
        <v>0</v>
      </c>
      <c r="L252" s="90">
        <v>0.70573743503999997</v>
      </c>
      <c r="M252" s="90">
        <v>43.9382871237</v>
      </c>
      <c r="N252" s="90">
        <v>0.71223299999999989</v>
      </c>
      <c r="O252" s="91">
        <v>70.021520816000006</v>
      </c>
      <c r="P252" s="91">
        <v>0</v>
      </c>
      <c r="Q252" s="103">
        <v>0</v>
      </c>
      <c r="R252" s="26" t="str">
        <f t="shared" ca="1" si="19"/>
        <v/>
      </c>
      <c r="S252" s="24"/>
      <c r="T252" s="49" t="str">
        <f t="shared" si="23"/>
        <v/>
      </c>
      <c r="U252" s="50"/>
      <c r="V252" s="50"/>
      <c r="W252" s="26" t="str">
        <f t="shared" ca="1" si="20"/>
        <v/>
      </c>
    </row>
    <row r="253" spans="1:23" x14ac:dyDescent="0.2">
      <c r="A253" s="24"/>
      <c r="B253" s="49">
        <f t="shared" si="22"/>
        <v>242</v>
      </c>
      <c r="C253" s="50" t="s">
        <v>294</v>
      </c>
      <c r="D253" s="50" t="s">
        <v>417</v>
      </c>
      <c r="E253" s="26" t="str">
        <f t="shared" ca="1" si="21"/>
        <v/>
      </c>
      <c r="F253" s="24"/>
      <c r="G253" s="49">
        <f t="shared" si="24"/>
        <v>242</v>
      </c>
      <c r="H253" s="108" t="s">
        <v>49</v>
      </c>
      <c r="I253" s="108" t="s">
        <v>1002</v>
      </c>
      <c r="J253" s="90">
        <v>0</v>
      </c>
      <c r="K253" s="90">
        <v>0</v>
      </c>
      <c r="L253" s="90">
        <v>0.40308761536999993</v>
      </c>
      <c r="M253" s="90">
        <v>12.8</v>
      </c>
      <c r="N253" s="90">
        <v>0.33923191940000003</v>
      </c>
      <c r="O253" s="91">
        <v>13.822834104299998</v>
      </c>
      <c r="P253" s="91">
        <v>0</v>
      </c>
      <c r="Q253" s="103">
        <v>0</v>
      </c>
      <c r="R253" s="26" t="str">
        <f t="shared" ca="1" si="19"/>
        <v/>
      </c>
      <c r="S253" s="24"/>
      <c r="T253" s="49" t="str">
        <f t="shared" si="23"/>
        <v/>
      </c>
      <c r="U253" s="50"/>
      <c r="V253" s="50"/>
      <c r="W253" s="26" t="str">
        <f t="shared" ca="1" si="20"/>
        <v/>
      </c>
    </row>
    <row r="254" spans="1:23" x14ac:dyDescent="0.2">
      <c r="A254" s="24"/>
      <c r="B254" s="49">
        <f t="shared" si="22"/>
        <v>243</v>
      </c>
      <c r="C254" s="50" t="s">
        <v>294</v>
      </c>
      <c r="D254" s="50" t="s">
        <v>477</v>
      </c>
      <c r="E254" s="26" t="str">
        <f t="shared" ca="1" si="21"/>
        <v/>
      </c>
      <c r="F254" s="24"/>
      <c r="G254" s="49">
        <f t="shared" si="24"/>
        <v>243</v>
      </c>
      <c r="H254" s="108" t="s">
        <v>49</v>
      </c>
      <c r="I254" s="108" t="s">
        <v>1432</v>
      </c>
      <c r="J254" s="90">
        <v>0</v>
      </c>
      <c r="K254" s="90">
        <v>0</v>
      </c>
      <c r="L254" s="90">
        <v>0.15570600000000001</v>
      </c>
      <c r="M254" s="90">
        <v>8.1552430141799999</v>
      </c>
      <c r="N254" s="90">
        <v>0.15570600000000001</v>
      </c>
      <c r="O254" s="91">
        <v>23.427293005340001</v>
      </c>
      <c r="P254" s="91">
        <v>0</v>
      </c>
      <c r="Q254" s="103">
        <v>0</v>
      </c>
      <c r="R254" s="26" t="str">
        <f t="shared" ca="1" si="19"/>
        <v>Error</v>
      </c>
      <c r="S254" s="24"/>
      <c r="T254" s="49" t="str">
        <f t="shared" si="23"/>
        <v/>
      </c>
      <c r="U254" s="50"/>
      <c r="V254" s="50"/>
      <c r="W254" s="26" t="str">
        <f t="shared" ca="1" si="20"/>
        <v/>
      </c>
    </row>
    <row r="255" spans="1:23" x14ac:dyDescent="0.2">
      <c r="A255" s="24"/>
      <c r="B255" s="49">
        <f t="shared" si="22"/>
        <v>244</v>
      </c>
      <c r="C255" s="50" t="s">
        <v>294</v>
      </c>
      <c r="D255" s="50" t="s">
        <v>558</v>
      </c>
      <c r="E255" s="26" t="str">
        <f t="shared" ca="1" si="21"/>
        <v/>
      </c>
      <c r="F255" s="24"/>
      <c r="G255" s="49">
        <f t="shared" si="24"/>
        <v>244</v>
      </c>
      <c r="H255" s="108" t="s">
        <v>49</v>
      </c>
      <c r="I255" s="108" t="s">
        <v>1433</v>
      </c>
      <c r="J255" s="90">
        <v>0</v>
      </c>
      <c r="K255" s="90">
        <v>0</v>
      </c>
      <c r="L255" s="90">
        <v>0.34640322029999998</v>
      </c>
      <c r="M255" s="90">
        <v>10.199999999999999</v>
      </c>
      <c r="N255" s="90">
        <v>0.28967922350999997</v>
      </c>
      <c r="O255" s="91">
        <v>10.72796062464</v>
      </c>
      <c r="P255" s="91">
        <v>0</v>
      </c>
      <c r="Q255" s="103">
        <v>0</v>
      </c>
      <c r="R255" s="26" t="str">
        <f t="shared" ca="1" si="19"/>
        <v>Error</v>
      </c>
      <c r="S255" s="24"/>
      <c r="T255" s="49" t="str">
        <f t="shared" si="23"/>
        <v/>
      </c>
      <c r="U255" s="50"/>
      <c r="V255" s="50"/>
      <c r="W255" s="26" t="str">
        <f t="shared" ca="1" si="20"/>
        <v/>
      </c>
    </row>
    <row r="256" spans="1:23" x14ac:dyDescent="0.2">
      <c r="A256" s="24"/>
      <c r="B256" s="49">
        <f t="shared" si="22"/>
        <v>245</v>
      </c>
      <c r="C256" s="50" t="s">
        <v>294</v>
      </c>
      <c r="D256" s="50" t="s">
        <v>716</v>
      </c>
      <c r="E256" s="26" t="str">
        <f t="shared" ca="1" si="21"/>
        <v/>
      </c>
      <c r="F256" s="24"/>
      <c r="G256" s="49">
        <f t="shared" si="24"/>
        <v>245</v>
      </c>
      <c r="H256" s="108" t="s">
        <v>49</v>
      </c>
      <c r="I256" s="108" t="s">
        <v>1033</v>
      </c>
      <c r="J256" s="90">
        <v>0</v>
      </c>
      <c r="K256" s="90">
        <v>0</v>
      </c>
      <c r="L256" s="90">
        <v>2.03586</v>
      </c>
      <c r="M256" s="90">
        <v>11.272119267839999</v>
      </c>
      <c r="N256" s="90">
        <v>1.9876101179999999</v>
      </c>
      <c r="O256" s="91">
        <v>43.677547740450002</v>
      </c>
      <c r="P256" s="91">
        <v>0</v>
      </c>
      <c r="Q256" s="103">
        <v>0</v>
      </c>
      <c r="R256" s="26" t="str">
        <f t="shared" ca="1" si="19"/>
        <v/>
      </c>
      <c r="S256" s="24"/>
      <c r="T256" s="49" t="str">
        <f t="shared" si="23"/>
        <v/>
      </c>
      <c r="U256" s="50"/>
      <c r="V256" s="50"/>
      <c r="W256" s="26" t="str">
        <f t="shared" ca="1" si="20"/>
        <v/>
      </c>
    </row>
    <row r="257" spans="1:23" x14ac:dyDescent="0.2">
      <c r="A257" s="24"/>
      <c r="B257" s="49">
        <f t="shared" si="22"/>
        <v>246</v>
      </c>
      <c r="C257" s="50" t="s">
        <v>294</v>
      </c>
      <c r="D257" s="50" t="s">
        <v>791</v>
      </c>
      <c r="E257" s="26" t="str">
        <f t="shared" ca="1" si="21"/>
        <v/>
      </c>
      <c r="F257" s="24"/>
      <c r="G257" s="49">
        <f t="shared" si="24"/>
        <v>246</v>
      </c>
      <c r="H257" s="108" t="s">
        <v>49</v>
      </c>
      <c r="I257" s="108" t="s">
        <v>1041</v>
      </c>
      <c r="J257" s="90">
        <v>0</v>
      </c>
      <c r="K257" s="90">
        <v>0</v>
      </c>
      <c r="L257" s="90">
        <v>0.24142421071999998</v>
      </c>
      <c r="M257" s="90">
        <v>4.4000000000000004</v>
      </c>
      <c r="N257" s="90">
        <v>0.26441799999999999</v>
      </c>
      <c r="O257" s="91">
        <v>8.7153496365599992</v>
      </c>
      <c r="P257" s="91">
        <v>0</v>
      </c>
      <c r="Q257" s="103">
        <v>0</v>
      </c>
      <c r="R257" s="26" t="str">
        <f t="shared" ca="1" si="19"/>
        <v/>
      </c>
      <c r="S257" s="24"/>
      <c r="T257" s="49" t="str">
        <f t="shared" si="23"/>
        <v/>
      </c>
      <c r="U257" s="50"/>
      <c r="V257" s="50"/>
      <c r="W257" s="26" t="str">
        <f t="shared" ca="1" si="20"/>
        <v/>
      </c>
    </row>
    <row r="258" spans="1:23" x14ac:dyDescent="0.2">
      <c r="A258" s="24"/>
      <c r="B258" s="49">
        <f t="shared" si="22"/>
        <v>247</v>
      </c>
      <c r="C258" s="50" t="s">
        <v>294</v>
      </c>
      <c r="D258" s="50" t="s">
        <v>985</v>
      </c>
      <c r="E258" s="26" t="str">
        <f t="shared" ca="1" si="21"/>
        <v/>
      </c>
      <c r="F258" s="24"/>
      <c r="G258" s="49">
        <f t="shared" si="24"/>
        <v>247</v>
      </c>
      <c r="H258" s="108" t="s">
        <v>49</v>
      </c>
      <c r="I258" s="108" t="s">
        <v>1051</v>
      </c>
      <c r="J258" s="90">
        <v>0</v>
      </c>
      <c r="K258" s="90">
        <v>0</v>
      </c>
      <c r="L258" s="90">
        <v>1.89756021301</v>
      </c>
      <c r="M258" s="90">
        <v>14.950704424700001</v>
      </c>
      <c r="N258" s="90">
        <v>1.899821</v>
      </c>
      <c r="O258" s="91">
        <v>24.856444791640001</v>
      </c>
      <c r="P258" s="91">
        <v>0</v>
      </c>
      <c r="Q258" s="103">
        <v>0</v>
      </c>
      <c r="R258" s="26" t="str">
        <f t="shared" ca="1" si="19"/>
        <v/>
      </c>
      <c r="S258" s="24"/>
      <c r="T258" s="49" t="str">
        <f t="shared" si="23"/>
        <v/>
      </c>
      <c r="U258" s="50"/>
      <c r="V258" s="50"/>
      <c r="W258" s="26" t="str">
        <f t="shared" ca="1" si="20"/>
        <v/>
      </c>
    </row>
    <row r="259" spans="1:23" x14ac:dyDescent="0.2">
      <c r="A259" s="24"/>
      <c r="B259" s="49">
        <f t="shared" si="22"/>
        <v>248</v>
      </c>
      <c r="C259" s="50" t="s">
        <v>294</v>
      </c>
      <c r="D259" s="50" t="s">
        <v>1018</v>
      </c>
      <c r="E259" s="26" t="str">
        <f t="shared" ca="1" si="21"/>
        <v/>
      </c>
      <c r="F259" s="24"/>
      <c r="G259" s="49">
        <f t="shared" si="24"/>
        <v>248</v>
      </c>
      <c r="H259" s="108" t="s">
        <v>49</v>
      </c>
      <c r="I259" s="108" t="s">
        <v>1434</v>
      </c>
      <c r="J259" s="90">
        <v>0</v>
      </c>
      <c r="K259" s="90">
        <v>0</v>
      </c>
      <c r="L259" s="90">
        <v>0.16659290250000003</v>
      </c>
      <c r="M259" s="90">
        <v>6.6508483147500002</v>
      </c>
      <c r="N259" s="90">
        <v>0.31837500000000002</v>
      </c>
      <c r="O259" s="91">
        <v>43.542879730770004</v>
      </c>
      <c r="P259" s="91">
        <v>0</v>
      </c>
      <c r="Q259" s="103">
        <v>0</v>
      </c>
      <c r="R259" s="26" t="str">
        <f t="shared" ca="1" si="19"/>
        <v>Error</v>
      </c>
      <c r="S259" s="24"/>
      <c r="T259" s="49" t="str">
        <f t="shared" si="23"/>
        <v/>
      </c>
      <c r="U259" s="50"/>
      <c r="V259" s="50"/>
      <c r="W259" s="26" t="str">
        <f t="shared" ca="1" si="20"/>
        <v/>
      </c>
    </row>
    <row r="260" spans="1:23" x14ac:dyDescent="0.2">
      <c r="A260" s="24"/>
      <c r="B260" s="49">
        <f t="shared" si="22"/>
        <v>249</v>
      </c>
      <c r="C260" s="50" t="s">
        <v>294</v>
      </c>
      <c r="D260" s="50" t="s">
        <v>622</v>
      </c>
      <c r="E260" s="26" t="str">
        <f t="shared" ca="1" si="21"/>
        <v/>
      </c>
      <c r="F260" s="24"/>
      <c r="G260" s="49">
        <f t="shared" si="24"/>
        <v>249</v>
      </c>
      <c r="H260" s="108" t="s">
        <v>49</v>
      </c>
      <c r="I260" s="108" t="s">
        <v>1435</v>
      </c>
      <c r="J260" s="90">
        <v>0</v>
      </c>
      <c r="K260" s="90">
        <v>0</v>
      </c>
      <c r="L260" s="90">
        <v>0.30953900000000001</v>
      </c>
      <c r="M260" s="90">
        <v>12.3</v>
      </c>
      <c r="N260" s="90">
        <v>0.30953900000000001</v>
      </c>
      <c r="O260" s="91">
        <v>12.43843291932</v>
      </c>
      <c r="P260" s="91">
        <v>0</v>
      </c>
      <c r="Q260" s="103">
        <v>0</v>
      </c>
      <c r="R260" s="26" t="str">
        <f t="shared" ca="1" si="19"/>
        <v>Error</v>
      </c>
      <c r="S260" s="24"/>
      <c r="T260" s="49" t="str">
        <f t="shared" si="23"/>
        <v/>
      </c>
      <c r="U260" s="50"/>
      <c r="V260" s="50"/>
      <c r="W260" s="26" t="str">
        <f t="shared" ca="1" si="20"/>
        <v/>
      </c>
    </row>
    <row r="261" spans="1:23" x14ac:dyDescent="0.2">
      <c r="A261" s="24"/>
      <c r="B261" s="49">
        <f t="shared" si="22"/>
        <v>250</v>
      </c>
      <c r="C261" s="50" t="s">
        <v>294</v>
      </c>
      <c r="D261" s="50" t="s">
        <v>1055</v>
      </c>
      <c r="E261" s="26" t="str">
        <f t="shared" ca="1" si="21"/>
        <v/>
      </c>
      <c r="F261" s="24"/>
      <c r="G261" s="49">
        <f t="shared" si="24"/>
        <v>250</v>
      </c>
      <c r="H261" s="108" t="s">
        <v>49</v>
      </c>
      <c r="I261" s="108" t="s">
        <v>1077</v>
      </c>
      <c r="J261" s="90">
        <v>0</v>
      </c>
      <c r="K261" s="90">
        <v>0</v>
      </c>
      <c r="L261" s="90">
        <v>0.54614691611999999</v>
      </c>
      <c r="M261" s="90">
        <v>8.1</v>
      </c>
      <c r="N261" s="90">
        <v>0.74819999221999989</v>
      </c>
      <c r="O261" s="91">
        <v>11.43655469862</v>
      </c>
      <c r="P261" s="91">
        <v>0</v>
      </c>
      <c r="Q261" s="103">
        <v>0</v>
      </c>
      <c r="R261" s="26" t="str">
        <f t="shared" ca="1" si="19"/>
        <v/>
      </c>
      <c r="S261" s="24"/>
      <c r="T261" s="49" t="str">
        <f t="shared" si="23"/>
        <v/>
      </c>
      <c r="U261" s="50"/>
      <c r="V261" s="50"/>
      <c r="W261" s="26" t="str">
        <f t="shared" ca="1" si="20"/>
        <v/>
      </c>
    </row>
    <row r="262" spans="1:23" x14ac:dyDescent="0.2">
      <c r="A262" s="24"/>
      <c r="B262" s="49">
        <f t="shared" si="22"/>
        <v>251</v>
      </c>
      <c r="C262" s="50" t="s">
        <v>294</v>
      </c>
      <c r="D262" s="50" t="s">
        <v>1064</v>
      </c>
      <c r="E262" s="26" t="str">
        <f t="shared" ca="1" si="21"/>
        <v/>
      </c>
      <c r="F262" s="24"/>
      <c r="G262" s="49">
        <f t="shared" si="24"/>
        <v>251</v>
      </c>
      <c r="H262" s="108" t="s">
        <v>49</v>
      </c>
      <c r="I262" s="108" t="s">
        <v>1084</v>
      </c>
      <c r="J262" s="90">
        <v>0</v>
      </c>
      <c r="K262" s="90">
        <v>0</v>
      </c>
      <c r="L262" s="90">
        <v>0.79927849313999999</v>
      </c>
      <c r="M262" s="90">
        <v>21.167822025</v>
      </c>
      <c r="N262" s="90">
        <v>0.80135400000000001</v>
      </c>
      <c r="O262" s="91">
        <v>44.057726568750006</v>
      </c>
      <c r="P262" s="91">
        <v>0</v>
      </c>
      <c r="Q262" s="103">
        <v>0</v>
      </c>
      <c r="R262" s="26" t="str">
        <f t="shared" ca="1" si="19"/>
        <v/>
      </c>
      <c r="S262" s="24"/>
      <c r="T262" s="49" t="str">
        <f t="shared" si="23"/>
        <v/>
      </c>
      <c r="U262" s="50"/>
      <c r="V262" s="50"/>
      <c r="W262" s="26" t="str">
        <f t="shared" ca="1" si="20"/>
        <v/>
      </c>
    </row>
    <row r="263" spans="1:23" x14ac:dyDescent="0.2">
      <c r="A263" s="24"/>
      <c r="B263" s="49">
        <f t="shared" si="22"/>
        <v>252</v>
      </c>
      <c r="C263" s="50" t="s">
        <v>294</v>
      </c>
      <c r="D263" s="50" t="s">
        <v>1110</v>
      </c>
      <c r="E263" s="26" t="str">
        <f t="shared" ca="1" si="21"/>
        <v/>
      </c>
      <c r="F263" s="24"/>
      <c r="G263" s="49">
        <f t="shared" si="24"/>
        <v>252</v>
      </c>
      <c r="H263" s="108" t="s">
        <v>49</v>
      </c>
      <c r="I263" s="108" t="s">
        <v>1379</v>
      </c>
      <c r="J263" s="90">
        <v>0</v>
      </c>
      <c r="K263" s="90">
        <v>0</v>
      </c>
      <c r="L263" s="90">
        <v>0.24584400000000003</v>
      </c>
      <c r="M263" s="90">
        <v>10.461596490840002</v>
      </c>
      <c r="N263" s="90">
        <v>0.24584400000000003</v>
      </c>
      <c r="O263" s="91">
        <v>53.841321334360018</v>
      </c>
      <c r="P263" s="91">
        <v>0</v>
      </c>
      <c r="Q263" s="103">
        <v>0</v>
      </c>
      <c r="R263" s="26" t="str">
        <f t="shared" ca="1" si="19"/>
        <v>Error</v>
      </c>
      <c r="S263" s="24"/>
      <c r="T263" s="49" t="str">
        <f t="shared" si="23"/>
        <v/>
      </c>
      <c r="U263" s="50"/>
      <c r="V263" s="50"/>
      <c r="W263" s="26" t="str">
        <f t="shared" ca="1" si="20"/>
        <v/>
      </c>
    </row>
    <row r="264" spans="1:23" x14ac:dyDescent="0.2">
      <c r="A264" s="24"/>
      <c r="B264" s="49">
        <f t="shared" si="22"/>
        <v>253</v>
      </c>
      <c r="C264" s="50" t="s">
        <v>294</v>
      </c>
      <c r="D264" s="50" t="s">
        <v>1125</v>
      </c>
      <c r="E264" s="26" t="str">
        <f t="shared" ca="1" si="21"/>
        <v/>
      </c>
      <c r="F264" s="24"/>
      <c r="G264" s="49">
        <f t="shared" si="24"/>
        <v>253</v>
      </c>
      <c r="H264" s="108" t="s">
        <v>49</v>
      </c>
      <c r="I264" s="108" t="s">
        <v>1098</v>
      </c>
      <c r="J264" s="90">
        <v>0</v>
      </c>
      <c r="K264" s="90">
        <v>0</v>
      </c>
      <c r="L264" s="90">
        <v>0.26820042387999998</v>
      </c>
      <c r="M264" s="90">
        <v>10.984520250240001</v>
      </c>
      <c r="N264" s="90">
        <v>0.19772376663000002</v>
      </c>
      <c r="O264" s="91">
        <v>10.627092843169999</v>
      </c>
      <c r="P264" s="91">
        <v>0</v>
      </c>
      <c r="Q264" s="103">
        <v>0</v>
      </c>
      <c r="R264" s="26" t="str">
        <f t="shared" ca="1" si="19"/>
        <v/>
      </c>
      <c r="S264" s="24"/>
      <c r="T264" s="49" t="str">
        <f t="shared" si="23"/>
        <v/>
      </c>
      <c r="U264" s="50"/>
      <c r="V264" s="50"/>
      <c r="W264" s="26" t="str">
        <f t="shared" ca="1" si="20"/>
        <v/>
      </c>
    </row>
    <row r="265" spans="1:23" x14ac:dyDescent="0.2">
      <c r="A265" s="24"/>
      <c r="B265" s="49">
        <f t="shared" si="22"/>
        <v>254</v>
      </c>
      <c r="C265" s="50" t="s">
        <v>294</v>
      </c>
      <c r="D265" s="50" t="s">
        <v>1167</v>
      </c>
      <c r="E265" s="26" t="str">
        <f t="shared" ca="1" si="21"/>
        <v/>
      </c>
      <c r="F265" s="24"/>
      <c r="G265" s="49">
        <f t="shared" si="24"/>
        <v>254</v>
      </c>
      <c r="H265" s="108" t="s">
        <v>49</v>
      </c>
      <c r="I265" s="108" t="s">
        <v>1102</v>
      </c>
      <c r="J265" s="90">
        <v>0</v>
      </c>
      <c r="K265" s="90">
        <v>0</v>
      </c>
      <c r="L265" s="90">
        <v>2.0359400599999997E-3</v>
      </c>
      <c r="M265" s="90">
        <v>5.3636950435199999</v>
      </c>
      <c r="N265" s="90">
        <v>0</v>
      </c>
      <c r="O265" s="91">
        <v>13.21532064128</v>
      </c>
      <c r="P265" s="91">
        <v>0</v>
      </c>
      <c r="Q265" s="103">
        <v>0</v>
      </c>
      <c r="R265" s="26" t="str">
        <f t="shared" ca="1" si="19"/>
        <v/>
      </c>
      <c r="S265" s="24"/>
      <c r="T265" s="49" t="str">
        <f t="shared" si="23"/>
        <v/>
      </c>
      <c r="U265" s="50"/>
      <c r="V265" s="50"/>
      <c r="W265" s="26" t="str">
        <f t="shared" ca="1" si="20"/>
        <v/>
      </c>
    </row>
    <row r="266" spans="1:23" x14ac:dyDescent="0.2">
      <c r="A266" s="24"/>
      <c r="B266" s="49">
        <f t="shared" si="22"/>
        <v>255</v>
      </c>
      <c r="C266" s="50" t="s">
        <v>294</v>
      </c>
      <c r="D266" s="50" t="s">
        <v>1176</v>
      </c>
      <c r="E266" s="26" t="str">
        <f t="shared" ca="1" si="21"/>
        <v/>
      </c>
      <c r="F266" s="24"/>
      <c r="G266" s="49">
        <f t="shared" si="24"/>
        <v>255</v>
      </c>
      <c r="H266" s="108" t="s">
        <v>49</v>
      </c>
      <c r="I266" s="108" t="s">
        <v>392</v>
      </c>
      <c r="J266" s="90">
        <v>0</v>
      </c>
      <c r="K266" s="90">
        <v>0</v>
      </c>
      <c r="L266" s="90">
        <v>0</v>
      </c>
      <c r="M266" s="90">
        <v>1.5</v>
      </c>
      <c r="N266" s="90">
        <v>0</v>
      </c>
      <c r="O266" s="91">
        <v>2.5801679770499999</v>
      </c>
      <c r="P266" s="91">
        <v>0</v>
      </c>
      <c r="Q266" s="103">
        <v>0</v>
      </c>
      <c r="R266" s="26" t="str">
        <f t="shared" ca="1" si="19"/>
        <v/>
      </c>
      <c r="S266" s="24"/>
      <c r="T266" s="49" t="str">
        <f t="shared" si="23"/>
        <v/>
      </c>
      <c r="U266" s="50"/>
      <c r="V266" s="50"/>
      <c r="W266" s="26" t="str">
        <f t="shared" ca="1" si="20"/>
        <v/>
      </c>
    </row>
    <row r="267" spans="1:23" x14ac:dyDescent="0.2">
      <c r="A267" s="24"/>
      <c r="B267" s="49">
        <f t="shared" si="22"/>
        <v>256</v>
      </c>
      <c r="C267" s="50" t="s">
        <v>294</v>
      </c>
      <c r="D267" s="50" t="s">
        <v>1184</v>
      </c>
      <c r="E267" s="26" t="str">
        <f t="shared" ca="1" si="21"/>
        <v/>
      </c>
      <c r="F267" s="24"/>
      <c r="G267" s="49">
        <f t="shared" si="24"/>
        <v>256</v>
      </c>
      <c r="H267" s="108" t="s">
        <v>49</v>
      </c>
      <c r="I267" s="108" t="s">
        <v>1112</v>
      </c>
      <c r="J267" s="90">
        <v>0</v>
      </c>
      <c r="K267" s="90">
        <v>0</v>
      </c>
      <c r="L267" s="90">
        <v>0</v>
      </c>
      <c r="M267" s="90">
        <v>0</v>
      </c>
      <c r="N267" s="90">
        <v>0</v>
      </c>
      <c r="O267" s="91">
        <v>0</v>
      </c>
      <c r="P267" s="91">
        <v>0</v>
      </c>
      <c r="Q267" s="103">
        <v>0</v>
      </c>
      <c r="R267" s="26" t="str">
        <f t="shared" ca="1" si="19"/>
        <v/>
      </c>
      <c r="S267" s="24"/>
      <c r="T267" s="49" t="str">
        <f t="shared" si="23"/>
        <v/>
      </c>
      <c r="U267" s="50"/>
      <c r="V267" s="50"/>
      <c r="W267" s="26" t="str">
        <f t="shared" ca="1" si="20"/>
        <v/>
      </c>
    </row>
    <row r="268" spans="1:23" x14ac:dyDescent="0.2">
      <c r="A268" s="24"/>
      <c r="B268" s="49">
        <f t="shared" si="22"/>
        <v>257</v>
      </c>
      <c r="C268" s="50" t="s">
        <v>294</v>
      </c>
      <c r="D268" s="50" t="s">
        <v>1188</v>
      </c>
      <c r="E268" s="26" t="str">
        <f t="shared" ca="1" si="21"/>
        <v/>
      </c>
      <c r="F268" s="24"/>
      <c r="G268" s="49">
        <f t="shared" si="24"/>
        <v>257</v>
      </c>
      <c r="H268" s="108" t="s">
        <v>49</v>
      </c>
      <c r="I268" s="108" t="s">
        <v>1117</v>
      </c>
      <c r="J268" s="90">
        <v>0</v>
      </c>
      <c r="K268" s="90">
        <v>0</v>
      </c>
      <c r="L268" s="90">
        <v>0</v>
      </c>
      <c r="M268" s="90">
        <v>2.7</v>
      </c>
      <c r="N268" s="90">
        <v>0</v>
      </c>
      <c r="O268" s="91">
        <v>2.4617871719100002</v>
      </c>
      <c r="P268" s="91">
        <v>0</v>
      </c>
      <c r="Q268" s="103">
        <v>0</v>
      </c>
      <c r="R268" s="26" t="str">
        <f t="shared" ref="R268:R331" ca="1" si="25">IF(I268="","",IF(ISERROR(VLOOKUP(I268,INDIRECT(H268),1,FALSE)),"Error",""))</f>
        <v/>
      </c>
      <c r="S268" s="24"/>
      <c r="T268" s="49" t="str">
        <f t="shared" si="23"/>
        <v/>
      </c>
      <c r="U268" s="50"/>
      <c r="V268" s="50"/>
      <c r="W268" s="26" t="str">
        <f t="shared" ref="W268:W331" ca="1" si="26">IF(V268="","",IF(ISERROR(VLOOKUP(V268,INDIRECT(U268),1,FALSE)),"Error",""))</f>
        <v/>
      </c>
    </row>
    <row r="269" spans="1:23" x14ac:dyDescent="0.2">
      <c r="A269" s="24"/>
      <c r="B269" s="49">
        <f t="shared" si="22"/>
        <v>258</v>
      </c>
      <c r="C269" s="50" t="s">
        <v>294</v>
      </c>
      <c r="D269" s="50" t="s">
        <v>1192</v>
      </c>
      <c r="E269" s="26" t="str">
        <f t="shared" ref="E269:E332" ca="1" si="27">IF(D269="","",IF(ISERROR(VLOOKUP(D269,INDIRECT(C269),1,FALSE)),"Error",""))</f>
        <v/>
      </c>
      <c r="F269" s="24"/>
      <c r="G269" s="49">
        <f t="shared" si="24"/>
        <v>258</v>
      </c>
      <c r="H269" s="108" t="s">
        <v>49</v>
      </c>
      <c r="I269" s="108" t="s">
        <v>1436</v>
      </c>
      <c r="J269" s="90">
        <v>0</v>
      </c>
      <c r="K269" s="90">
        <v>0</v>
      </c>
      <c r="L269" s="90">
        <v>0.16076499999999999</v>
      </c>
      <c r="M269" s="90">
        <v>27.388767342749997</v>
      </c>
      <c r="N269" s="90">
        <v>0.16076499999999999</v>
      </c>
      <c r="O269" s="91">
        <v>61.030773321009995</v>
      </c>
      <c r="P269" s="91">
        <v>0</v>
      </c>
      <c r="Q269" s="103">
        <v>0</v>
      </c>
      <c r="R269" s="26" t="str">
        <f t="shared" ca="1" si="25"/>
        <v>Error</v>
      </c>
      <c r="S269" s="24"/>
      <c r="T269" s="49" t="str">
        <f t="shared" si="23"/>
        <v/>
      </c>
      <c r="U269" s="50"/>
      <c r="V269" s="50"/>
      <c r="W269" s="26" t="str">
        <f t="shared" ca="1" si="26"/>
        <v/>
      </c>
    </row>
    <row r="270" spans="1:23" x14ac:dyDescent="0.2">
      <c r="A270" s="24"/>
      <c r="B270" s="49">
        <f t="shared" ref="B270:B333" si="28">IF(AND(C269&lt;&gt;"",ISNUMBER(B269)),B269+1,"")</f>
        <v>259</v>
      </c>
      <c r="C270" s="50" t="s">
        <v>294</v>
      </c>
      <c r="D270" s="50" t="s">
        <v>1217</v>
      </c>
      <c r="E270" s="26" t="str">
        <f t="shared" ca="1" si="27"/>
        <v/>
      </c>
      <c r="F270" s="24"/>
      <c r="G270" s="49">
        <f t="shared" si="24"/>
        <v>259</v>
      </c>
      <c r="H270" s="108" t="s">
        <v>49</v>
      </c>
      <c r="I270" s="108" t="s">
        <v>377</v>
      </c>
      <c r="J270" s="90">
        <v>0</v>
      </c>
      <c r="K270" s="90">
        <v>0</v>
      </c>
      <c r="L270" s="90">
        <v>0.95388399999999995</v>
      </c>
      <c r="M270" s="90">
        <v>17.100000000000001</v>
      </c>
      <c r="N270" s="90">
        <v>0.94736897227999994</v>
      </c>
      <c r="O270" s="91">
        <v>27.140609176920002</v>
      </c>
      <c r="P270" s="91">
        <v>0</v>
      </c>
      <c r="Q270" s="103">
        <v>0</v>
      </c>
      <c r="R270" s="26" t="str">
        <f t="shared" ca="1" si="25"/>
        <v/>
      </c>
      <c r="S270" s="24"/>
      <c r="T270" s="49" t="str">
        <f t="shared" ref="T270:T333" si="29">IF(AND(U269&lt;&gt;"",ISNUMBER(T269)),T269+1,"")</f>
        <v/>
      </c>
      <c r="U270" s="50"/>
      <c r="V270" s="50"/>
      <c r="W270" s="26" t="str">
        <f t="shared" ca="1" si="26"/>
        <v/>
      </c>
    </row>
    <row r="271" spans="1:23" x14ac:dyDescent="0.2">
      <c r="A271" s="24"/>
      <c r="B271" s="49">
        <f t="shared" si="28"/>
        <v>260</v>
      </c>
      <c r="C271" s="50" t="s">
        <v>294</v>
      </c>
      <c r="D271" s="50" t="s">
        <v>1203</v>
      </c>
      <c r="E271" s="26" t="str">
        <f t="shared" ca="1" si="27"/>
        <v/>
      </c>
      <c r="F271" s="24"/>
      <c r="G271" s="49">
        <f t="shared" si="24"/>
        <v>260</v>
      </c>
      <c r="H271" s="108" t="s">
        <v>49</v>
      </c>
      <c r="I271" s="108" t="s">
        <v>1129</v>
      </c>
      <c r="J271" s="90">
        <v>0</v>
      </c>
      <c r="K271" s="90">
        <v>0</v>
      </c>
      <c r="L271" s="90">
        <v>0.24653655529999999</v>
      </c>
      <c r="M271" s="90">
        <v>11.335869625499999</v>
      </c>
      <c r="N271" s="90">
        <v>0</v>
      </c>
      <c r="O271" s="91">
        <v>6.582001760329999</v>
      </c>
      <c r="P271" s="91">
        <v>0</v>
      </c>
      <c r="Q271" s="103">
        <v>0</v>
      </c>
      <c r="R271" s="26" t="str">
        <f t="shared" ca="1" si="25"/>
        <v/>
      </c>
      <c r="S271" s="24"/>
      <c r="T271" s="49" t="str">
        <f t="shared" si="29"/>
        <v/>
      </c>
      <c r="U271" s="50"/>
      <c r="V271" s="50"/>
      <c r="W271" s="26" t="str">
        <f t="shared" ca="1" si="26"/>
        <v/>
      </c>
    </row>
    <row r="272" spans="1:23" x14ac:dyDescent="0.2">
      <c r="A272" s="24"/>
      <c r="B272" s="49">
        <f t="shared" si="28"/>
        <v>261</v>
      </c>
      <c r="C272" s="50" t="s">
        <v>294</v>
      </c>
      <c r="D272" s="50" t="s">
        <v>1226</v>
      </c>
      <c r="E272" s="26" t="str">
        <f t="shared" ca="1" si="27"/>
        <v/>
      </c>
      <c r="F272" s="24"/>
      <c r="G272" s="49">
        <f t="shared" si="24"/>
        <v>261</v>
      </c>
      <c r="H272" s="108" t="s">
        <v>49</v>
      </c>
      <c r="I272" s="108" t="s">
        <v>1437</v>
      </c>
      <c r="J272" s="90">
        <v>0</v>
      </c>
      <c r="K272" s="90">
        <v>0</v>
      </c>
      <c r="L272" s="90">
        <v>0.79700999999999989</v>
      </c>
      <c r="M272" s="90">
        <v>12.389395435560003</v>
      </c>
      <c r="N272" s="90">
        <v>0.77803319189999998</v>
      </c>
      <c r="O272" s="91">
        <v>12.790062756239999</v>
      </c>
      <c r="P272" s="91">
        <v>0</v>
      </c>
      <c r="Q272" s="103">
        <v>0</v>
      </c>
      <c r="R272" s="26" t="str">
        <f t="shared" ca="1" si="25"/>
        <v>Error</v>
      </c>
      <c r="S272" s="24"/>
      <c r="T272" s="49" t="str">
        <f t="shared" si="29"/>
        <v/>
      </c>
      <c r="U272" s="50"/>
      <c r="V272" s="50"/>
      <c r="W272" s="26" t="str">
        <f t="shared" ca="1" si="26"/>
        <v/>
      </c>
    </row>
    <row r="273" spans="1:23" x14ac:dyDescent="0.2">
      <c r="A273" s="24"/>
      <c r="B273" s="49">
        <f t="shared" si="28"/>
        <v>262</v>
      </c>
      <c r="C273" s="50" t="s">
        <v>294</v>
      </c>
      <c r="D273" s="50" t="s">
        <v>1229</v>
      </c>
      <c r="E273" s="26" t="str">
        <f t="shared" ca="1" si="27"/>
        <v/>
      </c>
      <c r="F273" s="24"/>
      <c r="G273" s="49">
        <f t="shared" si="24"/>
        <v>262</v>
      </c>
      <c r="H273" s="108" t="s">
        <v>49</v>
      </c>
      <c r="I273" s="108" t="s">
        <v>1438</v>
      </c>
      <c r="J273" s="90">
        <v>0</v>
      </c>
      <c r="K273" s="90">
        <v>0</v>
      </c>
      <c r="L273" s="90">
        <v>3.4461013148099999</v>
      </c>
      <c r="M273" s="90">
        <v>41.2</v>
      </c>
      <c r="N273" s="90">
        <v>3.5429443210200002</v>
      </c>
      <c r="O273" s="91">
        <v>65.562359114749981</v>
      </c>
      <c r="P273" s="91">
        <v>0</v>
      </c>
      <c r="Q273" s="103">
        <v>0</v>
      </c>
      <c r="R273" s="26" t="str">
        <f t="shared" ca="1" si="25"/>
        <v>Error</v>
      </c>
      <c r="S273" s="24"/>
      <c r="T273" s="49" t="str">
        <f t="shared" si="29"/>
        <v/>
      </c>
      <c r="U273" s="50"/>
      <c r="V273" s="50"/>
      <c r="W273" s="26" t="str">
        <f t="shared" ca="1" si="26"/>
        <v/>
      </c>
    </row>
    <row r="274" spans="1:23" x14ac:dyDescent="0.2">
      <c r="A274" s="24"/>
      <c r="B274" s="49">
        <f t="shared" si="28"/>
        <v>263</v>
      </c>
      <c r="C274" s="50" t="s">
        <v>294</v>
      </c>
      <c r="D274" s="50" t="s">
        <v>1252</v>
      </c>
      <c r="E274" s="26" t="str">
        <f t="shared" ca="1" si="27"/>
        <v/>
      </c>
      <c r="F274" s="24"/>
      <c r="G274" s="49">
        <f t="shared" si="24"/>
        <v>263</v>
      </c>
      <c r="H274" s="108" t="s">
        <v>49</v>
      </c>
      <c r="I274" s="108" t="s">
        <v>1142</v>
      </c>
      <c r="J274" s="90">
        <v>0</v>
      </c>
      <c r="K274" s="90">
        <v>0</v>
      </c>
      <c r="L274" s="90">
        <v>0.19810100844</v>
      </c>
      <c r="M274" s="90">
        <v>14.579247086780001</v>
      </c>
      <c r="N274" s="90">
        <v>0.22163766947999999</v>
      </c>
      <c r="O274" s="91">
        <v>27.26275549416</v>
      </c>
      <c r="P274" s="91">
        <v>0</v>
      </c>
      <c r="Q274" s="103">
        <v>0</v>
      </c>
      <c r="R274" s="26" t="str">
        <f t="shared" ca="1" si="25"/>
        <v/>
      </c>
      <c r="S274" s="24"/>
      <c r="T274" s="49" t="str">
        <f t="shared" si="29"/>
        <v/>
      </c>
      <c r="U274" s="50"/>
      <c r="V274" s="50"/>
      <c r="W274" s="26" t="str">
        <f t="shared" ca="1" si="26"/>
        <v/>
      </c>
    </row>
    <row r="275" spans="1:23" x14ac:dyDescent="0.2">
      <c r="A275" s="24"/>
      <c r="B275" s="49">
        <f t="shared" si="28"/>
        <v>264</v>
      </c>
      <c r="C275" s="50" t="s">
        <v>294</v>
      </c>
      <c r="D275" s="50" t="s">
        <v>449</v>
      </c>
      <c r="E275" s="26" t="str">
        <f t="shared" ca="1" si="27"/>
        <v/>
      </c>
      <c r="F275" s="24"/>
      <c r="G275" s="49">
        <f t="shared" si="24"/>
        <v>264</v>
      </c>
      <c r="H275" s="108" t="s">
        <v>49</v>
      </c>
      <c r="I275" s="108" t="s">
        <v>1147</v>
      </c>
      <c r="J275" s="90">
        <v>0</v>
      </c>
      <c r="K275" s="90">
        <v>0</v>
      </c>
      <c r="L275" s="90">
        <v>0</v>
      </c>
      <c r="M275" s="90">
        <v>8</v>
      </c>
      <c r="N275" s="90">
        <v>0.72994199273999993</v>
      </c>
      <c r="O275" s="91">
        <v>54.702564999719996</v>
      </c>
      <c r="P275" s="91">
        <v>0</v>
      </c>
      <c r="Q275" s="103">
        <v>0</v>
      </c>
      <c r="R275" s="26" t="str">
        <f t="shared" ca="1" si="25"/>
        <v/>
      </c>
      <c r="S275" s="24"/>
      <c r="T275" s="49" t="str">
        <f t="shared" si="29"/>
        <v/>
      </c>
      <c r="U275" s="50"/>
      <c r="V275" s="50"/>
      <c r="W275" s="26" t="str">
        <f t="shared" ca="1" si="26"/>
        <v/>
      </c>
    </row>
    <row r="276" spans="1:23" x14ac:dyDescent="0.2">
      <c r="A276" s="24"/>
      <c r="B276" s="49">
        <f t="shared" si="28"/>
        <v>265</v>
      </c>
      <c r="C276" s="50" t="s">
        <v>294</v>
      </c>
      <c r="D276" s="50" t="s">
        <v>1232</v>
      </c>
      <c r="E276" s="26" t="str">
        <f t="shared" ca="1" si="27"/>
        <v/>
      </c>
      <c r="F276" s="24"/>
      <c r="G276" s="49">
        <f t="shared" si="24"/>
        <v>265</v>
      </c>
      <c r="H276" s="108" t="s">
        <v>49</v>
      </c>
      <c r="I276" s="108" t="s">
        <v>1152</v>
      </c>
      <c r="J276" s="90">
        <v>0</v>
      </c>
      <c r="K276" s="90">
        <v>0</v>
      </c>
      <c r="L276" s="90">
        <v>1.4317869349000001</v>
      </c>
      <c r="M276" s="90">
        <v>9.3000000000000007</v>
      </c>
      <c r="N276" s="90">
        <v>1.4516365949499999</v>
      </c>
      <c r="O276" s="91">
        <v>22.197271758070002</v>
      </c>
      <c r="P276" s="91">
        <v>0</v>
      </c>
      <c r="Q276" s="103">
        <v>0</v>
      </c>
      <c r="R276" s="26" t="str">
        <f t="shared" ca="1" si="25"/>
        <v/>
      </c>
      <c r="S276" s="24"/>
      <c r="T276" s="49" t="str">
        <f t="shared" si="29"/>
        <v/>
      </c>
      <c r="U276" s="50"/>
      <c r="V276" s="50"/>
      <c r="W276" s="26" t="str">
        <f t="shared" ca="1" si="26"/>
        <v/>
      </c>
    </row>
    <row r="277" spans="1:23" x14ac:dyDescent="0.2">
      <c r="A277" s="24"/>
      <c r="B277" s="49">
        <f t="shared" si="28"/>
        <v>266</v>
      </c>
      <c r="C277" s="50" t="s">
        <v>294</v>
      </c>
      <c r="D277" s="50" t="s">
        <v>1260</v>
      </c>
      <c r="E277" s="26" t="str">
        <f t="shared" ca="1" si="27"/>
        <v/>
      </c>
      <c r="F277" s="24"/>
      <c r="G277" s="49">
        <f t="shared" si="24"/>
        <v>266</v>
      </c>
      <c r="H277" s="108" t="s">
        <v>49</v>
      </c>
      <c r="I277" s="108" t="s">
        <v>1439</v>
      </c>
      <c r="J277" s="90">
        <v>0</v>
      </c>
      <c r="K277" s="90">
        <v>0</v>
      </c>
      <c r="L277" s="90">
        <v>0.37263863322000002</v>
      </c>
      <c r="M277" s="90">
        <v>19.484804909849998</v>
      </c>
      <c r="N277" s="90">
        <v>0.33373530954000002</v>
      </c>
      <c r="O277" s="91">
        <v>21.508452361059998</v>
      </c>
      <c r="P277" s="91">
        <v>0</v>
      </c>
      <c r="Q277" s="103">
        <v>0</v>
      </c>
      <c r="R277" s="26" t="str">
        <f t="shared" ca="1" si="25"/>
        <v>Error</v>
      </c>
      <c r="S277" s="24"/>
      <c r="T277" s="49" t="str">
        <f t="shared" si="29"/>
        <v/>
      </c>
      <c r="U277" s="50"/>
      <c r="V277" s="50"/>
      <c r="W277" s="26" t="str">
        <f t="shared" ca="1" si="26"/>
        <v/>
      </c>
    </row>
    <row r="278" spans="1:23" x14ac:dyDescent="0.2">
      <c r="A278" s="24"/>
      <c r="B278" s="49">
        <f t="shared" si="28"/>
        <v>267</v>
      </c>
      <c r="C278" s="50" t="s">
        <v>295</v>
      </c>
      <c r="D278" s="50" t="s">
        <v>450</v>
      </c>
      <c r="E278" s="26" t="str">
        <f t="shared" ca="1" si="27"/>
        <v/>
      </c>
      <c r="F278" s="24"/>
      <c r="G278" s="49">
        <f t="shared" si="24"/>
        <v>267</v>
      </c>
      <c r="H278" s="108" t="s">
        <v>49</v>
      </c>
      <c r="I278" s="108" t="s">
        <v>1440</v>
      </c>
      <c r="J278" s="90">
        <v>0</v>
      </c>
      <c r="K278" s="90">
        <v>0</v>
      </c>
      <c r="L278" s="90">
        <v>0.35067100000000001</v>
      </c>
      <c r="M278" s="90">
        <v>25.466642794889999</v>
      </c>
      <c r="N278" s="90">
        <v>0.33210647726000003</v>
      </c>
      <c r="O278" s="91">
        <v>33.31936215036</v>
      </c>
      <c r="P278" s="91">
        <v>0</v>
      </c>
      <c r="Q278" s="103">
        <v>0</v>
      </c>
      <c r="R278" s="26" t="str">
        <f t="shared" ca="1" si="25"/>
        <v>Error</v>
      </c>
      <c r="S278" s="24"/>
      <c r="T278" s="49" t="str">
        <f t="shared" si="29"/>
        <v/>
      </c>
      <c r="U278" s="50"/>
      <c r="V278" s="50"/>
      <c r="W278" s="26" t="str">
        <f t="shared" ca="1" si="26"/>
        <v/>
      </c>
    </row>
    <row r="279" spans="1:23" x14ac:dyDescent="0.2">
      <c r="A279" s="24"/>
      <c r="B279" s="49">
        <f t="shared" si="28"/>
        <v>268</v>
      </c>
      <c r="C279" s="50" t="s">
        <v>295</v>
      </c>
      <c r="D279" s="50" t="s">
        <v>717</v>
      </c>
      <c r="E279" s="26" t="str">
        <f t="shared" ca="1" si="27"/>
        <v/>
      </c>
      <c r="F279" s="24"/>
      <c r="G279" s="49">
        <f t="shared" si="24"/>
        <v>268</v>
      </c>
      <c r="H279" s="108" t="s">
        <v>49</v>
      </c>
      <c r="I279" s="108" t="s">
        <v>1164</v>
      </c>
      <c r="J279" s="90">
        <v>0</v>
      </c>
      <c r="K279" s="90">
        <v>0</v>
      </c>
      <c r="L279" s="90">
        <v>0.33795782145000003</v>
      </c>
      <c r="M279" s="90">
        <v>7.5874566978600004</v>
      </c>
      <c r="N279" s="90">
        <v>0.28809512757000005</v>
      </c>
      <c r="O279" s="91">
        <v>17.5</v>
      </c>
      <c r="P279" s="91">
        <v>0</v>
      </c>
      <c r="Q279" s="103">
        <v>0</v>
      </c>
      <c r="R279" s="26" t="str">
        <f t="shared" ca="1" si="25"/>
        <v/>
      </c>
      <c r="S279" s="24"/>
      <c r="T279" s="49" t="str">
        <f t="shared" si="29"/>
        <v/>
      </c>
      <c r="U279" s="50"/>
      <c r="V279" s="50"/>
      <c r="W279" s="26" t="str">
        <f t="shared" ca="1" si="26"/>
        <v/>
      </c>
    </row>
    <row r="280" spans="1:23" x14ac:dyDescent="0.2">
      <c r="A280" s="24"/>
      <c r="B280" s="49">
        <f t="shared" si="28"/>
        <v>269</v>
      </c>
      <c r="C280" s="50" t="s">
        <v>295</v>
      </c>
      <c r="D280" s="50" t="s">
        <v>809</v>
      </c>
      <c r="E280" s="26" t="str">
        <f t="shared" ca="1" si="27"/>
        <v/>
      </c>
      <c r="F280" s="24"/>
      <c r="G280" s="49">
        <f t="shared" ref="G280:G343" si="30">IF(AND(H279&lt;&gt;"",ISNUMBER(G279)),G279+1,"")</f>
        <v>269</v>
      </c>
      <c r="H280" s="108" t="s">
        <v>49</v>
      </c>
      <c r="I280" s="108" t="s">
        <v>1169</v>
      </c>
      <c r="J280" s="90">
        <v>0</v>
      </c>
      <c r="K280" s="90">
        <v>0</v>
      </c>
      <c r="L280" s="90">
        <v>0.31319549275999997</v>
      </c>
      <c r="M280" s="90">
        <v>11.152448045969997</v>
      </c>
      <c r="N280" s="90">
        <v>0.29958027487999994</v>
      </c>
      <c r="O280" s="91">
        <v>33.529672146300001</v>
      </c>
      <c r="P280" s="91">
        <v>0</v>
      </c>
      <c r="Q280" s="103">
        <v>0</v>
      </c>
      <c r="R280" s="26" t="str">
        <f t="shared" ca="1" si="25"/>
        <v/>
      </c>
      <c r="S280" s="24"/>
      <c r="T280" s="49" t="str">
        <f t="shared" si="29"/>
        <v/>
      </c>
      <c r="U280" s="50"/>
      <c r="V280" s="50"/>
      <c r="W280" s="26" t="str">
        <f t="shared" ca="1" si="26"/>
        <v/>
      </c>
    </row>
    <row r="281" spans="1:23" x14ac:dyDescent="0.2">
      <c r="A281" s="24"/>
      <c r="B281" s="49">
        <f t="shared" si="28"/>
        <v>270</v>
      </c>
      <c r="C281" s="50" t="s">
        <v>295</v>
      </c>
      <c r="D281" s="50" t="s">
        <v>792</v>
      </c>
      <c r="E281" s="26" t="str">
        <f t="shared" ca="1" si="27"/>
        <v/>
      </c>
      <c r="F281" s="24"/>
      <c r="G281" s="49">
        <f t="shared" si="30"/>
        <v>270</v>
      </c>
      <c r="H281" s="108" t="s">
        <v>49</v>
      </c>
      <c r="I281" s="108" t="s">
        <v>1441</v>
      </c>
      <c r="J281" s="90">
        <v>0</v>
      </c>
      <c r="K281" s="90">
        <v>0</v>
      </c>
      <c r="L281" s="90">
        <v>0.46774606769999999</v>
      </c>
      <c r="M281" s="90">
        <v>21.2</v>
      </c>
      <c r="N281" s="90">
        <v>0.45600796725000003</v>
      </c>
      <c r="O281" s="91">
        <v>79.855588859149989</v>
      </c>
      <c r="P281" s="91">
        <v>0</v>
      </c>
      <c r="Q281" s="103">
        <v>0</v>
      </c>
      <c r="R281" s="26" t="str">
        <f t="shared" ca="1" si="25"/>
        <v>Error</v>
      </c>
      <c r="S281" s="24"/>
      <c r="T281" s="49" t="str">
        <f t="shared" si="29"/>
        <v/>
      </c>
      <c r="U281" s="50"/>
      <c r="V281" s="50"/>
      <c r="W281" s="26" t="str">
        <f t="shared" ca="1" si="26"/>
        <v/>
      </c>
    </row>
    <row r="282" spans="1:23" x14ac:dyDescent="0.2">
      <c r="A282" s="24"/>
      <c r="B282" s="49">
        <f t="shared" si="28"/>
        <v>271</v>
      </c>
      <c r="C282" s="50" t="s">
        <v>295</v>
      </c>
      <c r="D282" s="50" t="s">
        <v>827</v>
      </c>
      <c r="E282" s="26" t="str">
        <f t="shared" ca="1" si="27"/>
        <v/>
      </c>
      <c r="F282" s="24"/>
      <c r="G282" s="49">
        <f t="shared" si="30"/>
        <v>271</v>
      </c>
      <c r="H282" s="108" t="s">
        <v>49</v>
      </c>
      <c r="I282" s="108" t="s">
        <v>1178</v>
      </c>
      <c r="J282" s="90">
        <v>0</v>
      </c>
      <c r="K282" s="90">
        <v>0</v>
      </c>
      <c r="L282" s="90">
        <v>4.6639629999999999</v>
      </c>
      <c r="M282" s="90">
        <v>89.2</v>
      </c>
      <c r="N282" s="90">
        <v>4.6639629999999999</v>
      </c>
      <c r="O282" s="91">
        <v>104.36501038009997</v>
      </c>
      <c r="P282" s="91">
        <v>2.3867364256200001</v>
      </c>
      <c r="Q282" s="103">
        <v>0.39015097809999999</v>
      </c>
      <c r="R282" s="26" t="str">
        <f t="shared" ca="1" si="25"/>
        <v/>
      </c>
      <c r="S282" s="24"/>
      <c r="T282" s="49" t="str">
        <f t="shared" si="29"/>
        <v/>
      </c>
      <c r="U282" s="50"/>
      <c r="V282" s="50"/>
      <c r="W282" s="26" t="str">
        <f t="shared" ca="1" si="26"/>
        <v/>
      </c>
    </row>
    <row r="283" spans="1:23" x14ac:dyDescent="0.2">
      <c r="A283" s="24"/>
      <c r="B283" s="49">
        <f t="shared" si="28"/>
        <v>272</v>
      </c>
      <c r="C283" s="50" t="s">
        <v>295</v>
      </c>
      <c r="D283" s="50" t="s">
        <v>879</v>
      </c>
      <c r="E283" s="26" t="str">
        <f t="shared" ca="1" si="27"/>
        <v/>
      </c>
      <c r="F283" s="24"/>
      <c r="G283" s="49">
        <f t="shared" si="30"/>
        <v>272</v>
      </c>
      <c r="H283" s="108" t="s">
        <v>49</v>
      </c>
      <c r="I283" s="108" t="s">
        <v>1182</v>
      </c>
      <c r="J283" s="90">
        <v>0</v>
      </c>
      <c r="K283" s="90">
        <v>0</v>
      </c>
      <c r="L283" s="90">
        <v>0.15219230572</v>
      </c>
      <c r="M283" s="90">
        <v>2.2740532141600003</v>
      </c>
      <c r="N283" s="90">
        <v>0.13819779794000001</v>
      </c>
      <c r="O283" s="91">
        <v>70.233429145400009</v>
      </c>
      <c r="P283" s="91">
        <v>0</v>
      </c>
      <c r="Q283" s="103">
        <v>0</v>
      </c>
      <c r="R283" s="26" t="str">
        <f t="shared" ca="1" si="25"/>
        <v/>
      </c>
      <c r="S283" s="24"/>
      <c r="T283" s="49" t="str">
        <f t="shared" si="29"/>
        <v/>
      </c>
      <c r="U283" s="50"/>
      <c r="V283" s="50"/>
      <c r="W283" s="26" t="str">
        <f t="shared" ca="1" si="26"/>
        <v/>
      </c>
    </row>
    <row r="284" spans="1:23" x14ac:dyDescent="0.2">
      <c r="A284" s="24"/>
      <c r="B284" s="49">
        <f t="shared" si="28"/>
        <v>273</v>
      </c>
      <c r="C284" s="50" t="s">
        <v>295</v>
      </c>
      <c r="D284" s="50" t="s">
        <v>863</v>
      </c>
      <c r="E284" s="26" t="str">
        <f t="shared" ca="1" si="27"/>
        <v/>
      </c>
      <c r="F284" s="24"/>
      <c r="G284" s="49">
        <f t="shared" si="30"/>
        <v>273</v>
      </c>
      <c r="H284" s="108" t="s">
        <v>49</v>
      </c>
      <c r="I284" s="108" t="s">
        <v>1186</v>
      </c>
      <c r="J284" s="90">
        <v>0</v>
      </c>
      <c r="K284" s="90">
        <v>0</v>
      </c>
      <c r="L284" s="90">
        <v>5.7119999999999997E-2</v>
      </c>
      <c r="M284" s="90">
        <v>14.3</v>
      </c>
      <c r="N284" s="90">
        <v>9.7103999999999996E-2</v>
      </c>
      <c r="O284" s="91">
        <v>14.9</v>
      </c>
      <c r="P284" s="91">
        <v>0</v>
      </c>
      <c r="Q284" s="103">
        <v>0</v>
      </c>
      <c r="R284" s="26" t="str">
        <f t="shared" ca="1" si="25"/>
        <v/>
      </c>
      <c r="S284" s="24"/>
      <c r="T284" s="49" t="str">
        <f t="shared" si="29"/>
        <v/>
      </c>
      <c r="U284" s="50"/>
      <c r="V284" s="50"/>
      <c r="W284" s="26" t="str">
        <f t="shared" ca="1" si="26"/>
        <v/>
      </c>
    </row>
    <row r="285" spans="1:23" x14ac:dyDescent="0.2">
      <c r="A285" s="24"/>
      <c r="B285" s="49">
        <f t="shared" si="28"/>
        <v>274</v>
      </c>
      <c r="C285" s="50" t="s">
        <v>295</v>
      </c>
      <c r="D285" s="50" t="s">
        <v>357</v>
      </c>
      <c r="E285" s="26" t="str">
        <f t="shared" ca="1" si="27"/>
        <v/>
      </c>
      <c r="F285" s="24"/>
      <c r="G285" s="49">
        <f t="shared" si="30"/>
        <v>274</v>
      </c>
      <c r="H285" s="108" t="s">
        <v>49</v>
      </c>
      <c r="I285" s="108" t="s">
        <v>1190</v>
      </c>
      <c r="J285" s="90">
        <v>0</v>
      </c>
      <c r="K285" s="90">
        <v>0</v>
      </c>
      <c r="L285" s="90">
        <v>0.30085735775999994</v>
      </c>
      <c r="M285" s="90">
        <v>22.3</v>
      </c>
      <c r="N285" s="90">
        <v>0.15939539615999998</v>
      </c>
      <c r="O285" s="91">
        <v>79.599999999999994</v>
      </c>
      <c r="P285" s="91">
        <v>0</v>
      </c>
      <c r="Q285" s="103">
        <v>0</v>
      </c>
      <c r="R285" s="26" t="str">
        <f t="shared" ca="1" si="25"/>
        <v/>
      </c>
      <c r="S285" s="24"/>
      <c r="T285" s="49" t="str">
        <f t="shared" si="29"/>
        <v/>
      </c>
      <c r="U285" s="50"/>
      <c r="V285" s="50"/>
      <c r="W285" s="26" t="str">
        <f t="shared" ca="1" si="26"/>
        <v/>
      </c>
    </row>
    <row r="286" spans="1:23" x14ac:dyDescent="0.2">
      <c r="A286" s="24"/>
      <c r="B286" s="49">
        <f t="shared" si="28"/>
        <v>275</v>
      </c>
      <c r="C286" s="50" t="s">
        <v>295</v>
      </c>
      <c r="D286" s="50" t="s">
        <v>478</v>
      </c>
      <c r="E286" s="26" t="str">
        <f t="shared" ca="1" si="27"/>
        <v/>
      </c>
      <c r="F286" s="24"/>
      <c r="G286" s="49">
        <f t="shared" si="30"/>
        <v>275</v>
      </c>
      <c r="H286" s="108" t="s">
        <v>49</v>
      </c>
      <c r="I286" s="108" t="s">
        <v>1194</v>
      </c>
      <c r="J286" s="90">
        <v>0</v>
      </c>
      <c r="K286" s="90">
        <v>0</v>
      </c>
      <c r="L286" s="90">
        <v>0</v>
      </c>
      <c r="M286" s="90">
        <v>14.95531913974</v>
      </c>
      <c r="N286" s="90">
        <v>0</v>
      </c>
      <c r="O286" s="91">
        <v>44.921245014269999</v>
      </c>
      <c r="P286" s="91">
        <v>0</v>
      </c>
      <c r="Q286" s="103">
        <v>0</v>
      </c>
      <c r="R286" s="26" t="str">
        <f t="shared" ca="1" si="25"/>
        <v/>
      </c>
      <c r="S286" s="24"/>
      <c r="T286" s="49" t="str">
        <f t="shared" si="29"/>
        <v/>
      </c>
      <c r="U286" s="50"/>
      <c r="V286" s="50"/>
      <c r="W286" s="26" t="str">
        <f t="shared" ca="1" si="26"/>
        <v/>
      </c>
    </row>
    <row r="287" spans="1:23" x14ac:dyDescent="0.2">
      <c r="A287" s="24"/>
      <c r="B287" s="49">
        <f t="shared" si="28"/>
        <v>276</v>
      </c>
      <c r="C287" s="50" t="s">
        <v>296</v>
      </c>
      <c r="D287" s="50" t="s">
        <v>330</v>
      </c>
      <c r="E287" s="26" t="str">
        <f t="shared" ca="1" si="27"/>
        <v/>
      </c>
      <c r="F287" s="24"/>
      <c r="G287" s="49">
        <f t="shared" si="30"/>
        <v>276</v>
      </c>
      <c r="H287" s="108" t="s">
        <v>49</v>
      </c>
      <c r="I287" s="108" t="s">
        <v>1442</v>
      </c>
      <c r="J287" s="90">
        <v>0</v>
      </c>
      <c r="K287" s="90">
        <v>0</v>
      </c>
      <c r="L287" s="90">
        <v>0.92091880607999999</v>
      </c>
      <c r="M287" s="90">
        <v>17.5</v>
      </c>
      <c r="N287" s="90">
        <v>0.96001533578999998</v>
      </c>
      <c r="O287" s="91">
        <v>49.230069935539994</v>
      </c>
      <c r="P287" s="91">
        <v>0</v>
      </c>
      <c r="Q287" s="103">
        <v>0</v>
      </c>
      <c r="R287" s="26" t="str">
        <f t="shared" ca="1" si="25"/>
        <v>Error</v>
      </c>
      <c r="S287" s="24"/>
      <c r="T287" s="49" t="str">
        <f t="shared" si="29"/>
        <v/>
      </c>
      <c r="U287" s="50"/>
      <c r="V287" s="50"/>
      <c r="W287" s="26" t="str">
        <f t="shared" ca="1" si="26"/>
        <v/>
      </c>
    </row>
    <row r="288" spans="1:23" x14ac:dyDescent="0.2">
      <c r="A288" s="24"/>
      <c r="B288" s="49">
        <f t="shared" si="28"/>
        <v>277</v>
      </c>
      <c r="C288" s="50" t="s">
        <v>296</v>
      </c>
      <c r="D288" s="50" t="s">
        <v>451</v>
      </c>
      <c r="E288" s="26" t="str">
        <f t="shared" ca="1" si="27"/>
        <v/>
      </c>
      <c r="F288" s="24"/>
      <c r="G288" s="49">
        <f t="shared" si="30"/>
        <v>277</v>
      </c>
      <c r="H288" s="108" t="s">
        <v>49</v>
      </c>
      <c r="I288" s="108" t="s">
        <v>1201</v>
      </c>
      <c r="J288" s="90">
        <v>0</v>
      </c>
      <c r="K288" s="90">
        <v>0</v>
      </c>
      <c r="L288" s="90">
        <v>0.78055161218000013</v>
      </c>
      <c r="M288" s="90">
        <v>22.5</v>
      </c>
      <c r="N288" s="90">
        <v>0.82041927934000003</v>
      </c>
      <c r="O288" s="91">
        <v>68.649135528240009</v>
      </c>
      <c r="P288" s="91">
        <v>0</v>
      </c>
      <c r="Q288" s="103">
        <v>0</v>
      </c>
      <c r="R288" s="26" t="str">
        <f t="shared" ca="1" si="25"/>
        <v/>
      </c>
      <c r="S288" s="24"/>
      <c r="T288" s="49" t="str">
        <f t="shared" si="29"/>
        <v/>
      </c>
      <c r="U288" s="50"/>
      <c r="V288" s="50"/>
      <c r="W288" s="26" t="str">
        <f t="shared" ca="1" si="26"/>
        <v/>
      </c>
    </row>
    <row r="289" spans="1:23" x14ac:dyDescent="0.2">
      <c r="A289" s="24"/>
      <c r="B289" s="49">
        <f t="shared" si="28"/>
        <v>278</v>
      </c>
      <c r="C289" s="50" t="s">
        <v>296</v>
      </c>
      <c r="D289" s="50" t="s">
        <v>479</v>
      </c>
      <c r="E289" s="26" t="str">
        <f t="shared" ca="1" si="27"/>
        <v/>
      </c>
      <c r="F289" s="24"/>
      <c r="G289" s="49">
        <f t="shared" si="30"/>
        <v>278</v>
      </c>
      <c r="H289" s="108" t="s">
        <v>49</v>
      </c>
      <c r="I289" s="108" t="s">
        <v>1443</v>
      </c>
      <c r="J289" s="90">
        <v>0</v>
      </c>
      <c r="K289" s="90">
        <v>0</v>
      </c>
      <c r="L289" s="90">
        <v>4.0791310000000003</v>
      </c>
      <c r="M289" s="90">
        <v>163.6</v>
      </c>
      <c r="N289" s="90">
        <v>4.0791310000000003</v>
      </c>
      <c r="O289" s="91">
        <v>506.8</v>
      </c>
      <c r="P289" s="91">
        <v>0</v>
      </c>
      <c r="Q289" s="103">
        <v>0</v>
      </c>
      <c r="R289" s="26" t="str">
        <f t="shared" ca="1" si="25"/>
        <v>Error</v>
      </c>
      <c r="S289" s="24"/>
      <c r="T289" s="49" t="str">
        <f t="shared" si="29"/>
        <v/>
      </c>
      <c r="U289" s="50"/>
      <c r="V289" s="50"/>
      <c r="W289" s="26" t="str">
        <f t="shared" ca="1" si="26"/>
        <v/>
      </c>
    </row>
    <row r="290" spans="1:23" x14ac:dyDescent="0.2">
      <c r="A290" s="24"/>
      <c r="B290" s="49">
        <f t="shared" si="28"/>
        <v>279</v>
      </c>
      <c r="C290" s="50" t="s">
        <v>296</v>
      </c>
      <c r="D290" s="50" t="s">
        <v>508</v>
      </c>
      <c r="E290" s="26" t="str">
        <f t="shared" ca="1" si="27"/>
        <v/>
      </c>
      <c r="F290" s="24"/>
      <c r="G290" s="49">
        <f t="shared" si="30"/>
        <v>279</v>
      </c>
      <c r="H290" s="108" t="s">
        <v>49</v>
      </c>
      <c r="I290" s="108" t="s">
        <v>1444</v>
      </c>
      <c r="J290" s="90">
        <v>0</v>
      </c>
      <c r="K290" s="90">
        <v>0</v>
      </c>
      <c r="L290" s="90">
        <v>0.36463449191999997</v>
      </c>
      <c r="M290" s="90">
        <v>22.2</v>
      </c>
      <c r="N290" s="90">
        <v>0.33728662607999998</v>
      </c>
      <c r="O290" s="91">
        <v>47.329524818819998</v>
      </c>
      <c r="P290" s="91">
        <v>0</v>
      </c>
      <c r="Q290" s="103">
        <v>0</v>
      </c>
      <c r="R290" s="26" t="str">
        <f t="shared" ca="1" si="25"/>
        <v>Error</v>
      </c>
      <c r="S290" s="24"/>
      <c r="T290" s="49" t="str">
        <f t="shared" si="29"/>
        <v/>
      </c>
      <c r="U290" s="50"/>
      <c r="V290" s="50"/>
      <c r="W290" s="26" t="str">
        <f t="shared" ca="1" si="26"/>
        <v/>
      </c>
    </row>
    <row r="291" spans="1:23" x14ac:dyDescent="0.2">
      <c r="A291" s="24"/>
      <c r="B291" s="49">
        <f t="shared" si="28"/>
        <v>280</v>
      </c>
      <c r="C291" s="50" t="s">
        <v>296</v>
      </c>
      <c r="D291" s="50" t="s">
        <v>534</v>
      </c>
      <c r="E291" s="26" t="str">
        <f t="shared" ca="1" si="27"/>
        <v/>
      </c>
      <c r="F291" s="24"/>
      <c r="G291" s="49">
        <f t="shared" si="30"/>
        <v>280</v>
      </c>
      <c r="H291" s="108" t="s">
        <v>49</v>
      </c>
      <c r="I291" s="108" t="s">
        <v>1445</v>
      </c>
      <c r="J291" s="90">
        <v>0</v>
      </c>
      <c r="K291" s="90">
        <v>0</v>
      </c>
      <c r="L291" s="90">
        <v>1.399238</v>
      </c>
      <c r="M291" s="90">
        <v>15.8</v>
      </c>
      <c r="N291" s="90">
        <v>1.39698522682</v>
      </c>
      <c r="O291" s="91">
        <v>97.581362495660002</v>
      </c>
      <c r="P291" s="91">
        <v>0</v>
      </c>
      <c r="Q291" s="103">
        <v>0</v>
      </c>
      <c r="R291" s="26" t="str">
        <f t="shared" ca="1" si="25"/>
        <v>Error</v>
      </c>
      <c r="S291" s="24"/>
      <c r="T291" s="49" t="str">
        <f t="shared" si="29"/>
        <v/>
      </c>
      <c r="U291" s="50"/>
      <c r="V291" s="50"/>
      <c r="W291" s="26" t="str">
        <f t="shared" ca="1" si="26"/>
        <v/>
      </c>
    </row>
    <row r="292" spans="1:23" x14ac:dyDescent="0.2">
      <c r="A292" s="24"/>
      <c r="B292" s="49">
        <f t="shared" si="28"/>
        <v>281</v>
      </c>
      <c r="C292" s="50" t="s">
        <v>296</v>
      </c>
      <c r="D292" s="50" t="s">
        <v>584</v>
      </c>
      <c r="E292" s="26" t="str">
        <f t="shared" ca="1" si="27"/>
        <v/>
      </c>
      <c r="F292" s="24"/>
      <c r="G292" s="49">
        <f t="shared" si="30"/>
        <v>281</v>
      </c>
      <c r="H292" s="108" t="s">
        <v>49</v>
      </c>
      <c r="I292" s="108" t="s">
        <v>1446</v>
      </c>
      <c r="J292" s="90">
        <v>0</v>
      </c>
      <c r="K292" s="90">
        <v>0</v>
      </c>
      <c r="L292" s="90">
        <v>0.63887696684000006</v>
      </c>
      <c r="M292" s="90">
        <v>5.7748372564999997</v>
      </c>
      <c r="N292" s="90">
        <v>0.63283363164000006</v>
      </c>
      <c r="O292" s="91">
        <v>34.299999999999997</v>
      </c>
      <c r="P292" s="91">
        <v>0</v>
      </c>
      <c r="Q292" s="103">
        <v>0</v>
      </c>
      <c r="R292" s="26" t="str">
        <f t="shared" ca="1" si="25"/>
        <v>Error</v>
      </c>
      <c r="S292" s="24"/>
      <c r="T292" s="49" t="str">
        <f t="shared" si="29"/>
        <v/>
      </c>
      <c r="U292" s="50"/>
      <c r="V292" s="50"/>
      <c r="W292" s="26" t="str">
        <f t="shared" ca="1" si="26"/>
        <v/>
      </c>
    </row>
    <row r="293" spans="1:23" x14ac:dyDescent="0.2">
      <c r="A293" s="24"/>
      <c r="B293" s="49">
        <f t="shared" si="28"/>
        <v>282</v>
      </c>
      <c r="C293" s="50" t="s">
        <v>296</v>
      </c>
      <c r="D293" s="50" t="s">
        <v>697</v>
      </c>
      <c r="E293" s="26" t="str">
        <f t="shared" ca="1" si="27"/>
        <v/>
      </c>
      <c r="F293" s="24"/>
      <c r="G293" s="49">
        <f t="shared" si="30"/>
        <v>282</v>
      </c>
      <c r="H293" s="108" t="s">
        <v>49</v>
      </c>
      <c r="I293" s="108" t="s">
        <v>1447</v>
      </c>
      <c r="J293" s="90">
        <v>0</v>
      </c>
      <c r="K293" s="90">
        <v>0</v>
      </c>
      <c r="L293" s="90">
        <v>0.14720472210000002</v>
      </c>
      <c r="M293" s="90">
        <v>16.762060116080001</v>
      </c>
      <c r="N293" s="90">
        <v>0.11040266336999999</v>
      </c>
      <c r="O293" s="91">
        <v>5.6292653931399999</v>
      </c>
      <c r="P293" s="91">
        <v>0</v>
      </c>
      <c r="Q293" s="103">
        <v>0</v>
      </c>
      <c r="R293" s="26" t="str">
        <f t="shared" ca="1" si="25"/>
        <v>Error</v>
      </c>
      <c r="S293" s="24"/>
      <c r="T293" s="49" t="str">
        <f t="shared" si="29"/>
        <v/>
      </c>
      <c r="U293" s="50"/>
      <c r="V293" s="50"/>
      <c r="W293" s="26" t="str">
        <f t="shared" ca="1" si="26"/>
        <v/>
      </c>
    </row>
    <row r="294" spans="1:23" x14ac:dyDescent="0.2">
      <c r="A294" s="24"/>
      <c r="B294" s="49">
        <f t="shared" si="28"/>
        <v>283</v>
      </c>
      <c r="C294" s="50" t="s">
        <v>296</v>
      </c>
      <c r="D294" s="50" t="s">
        <v>757</v>
      </c>
      <c r="E294" s="26" t="str">
        <f t="shared" ca="1" si="27"/>
        <v/>
      </c>
      <c r="F294" s="24"/>
      <c r="G294" s="49">
        <f t="shared" si="30"/>
        <v>283</v>
      </c>
      <c r="H294" s="108" t="s">
        <v>49</v>
      </c>
      <c r="I294" s="108" t="s">
        <v>1448</v>
      </c>
      <c r="J294" s="90">
        <v>0</v>
      </c>
      <c r="K294" s="90">
        <v>0</v>
      </c>
      <c r="L294" s="90">
        <v>0.56075600000000003</v>
      </c>
      <c r="M294" s="90">
        <v>77</v>
      </c>
      <c r="N294" s="90">
        <v>0.56075600000000003</v>
      </c>
      <c r="O294" s="91">
        <v>153.15608878365998</v>
      </c>
      <c r="P294" s="91">
        <v>0</v>
      </c>
      <c r="Q294" s="103">
        <v>0</v>
      </c>
      <c r="R294" s="26" t="str">
        <f t="shared" ca="1" si="25"/>
        <v>Error</v>
      </c>
      <c r="S294" s="24"/>
      <c r="T294" s="49" t="str">
        <f t="shared" si="29"/>
        <v/>
      </c>
      <c r="U294" s="50"/>
      <c r="V294" s="50"/>
      <c r="W294" s="26" t="str">
        <f t="shared" ca="1" si="26"/>
        <v/>
      </c>
    </row>
    <row r="295" spans="1:23" x14ac:dyDescent="0.2">
      <c r="A295" s="24"/>
      <c r="B295" s="49">
        <f t="shared" si="28"/>
        <v>284</v>
      </c>
      <c r="C295" s="50" t="s">
        <v>296</v>
      </c>
      <c r="D295" s="50" t="s">
        <v>777</v>
      </c>
      <c r="E295" s="26" t="str">
        <f t="shared" ca="1" si="27"/>
        <v/>
      </c>
      <c r="F295" s="24"/>
      <c r="G295" s="49">
        <f t="shared" si="30"/>
        <v>284</v>
      </c>
      <c r="H295" s="108" t="s">
        <v>49</v>
      </c>
      <c r="I295" s="108" t="s">
        <v>1449</v>
      </c>
      <c r="J295" s="90">
        <v>0</v>
      </c>
      <c r="K295" s="90">
        <v>0</v>
      </c>
      <c r="L295" s="90">
        <v>0.69451689066</v>
      </c>
      <c r="M295" s="90">
        <v>17.094093715659998</v>
      </c>
      <c r="N295" s="90">
        <v>0.6154431146899999</v>
      </c>
      <c r="O295" s="91">
        <v>16.795504169240001</v>
      </c>
      <c r="P295" s="91">
        <v>0</v>
      </c>
      <c r="Q295" s="103">
        <v>0</v>
      </c>
      <c r="R295" s="26" t="str">
        <f t="shared" ca="1" si="25"/>
        <v>Error</v>
      </c>
      <c r="S295" s="24"/>
      <c r="T295" s="49" t="str">
        <f t="shared" si="29"/>
        <v/>
      </c>
      <c r="U295" s="50"/>
      <c r="V295" s="50"/>
      <c r="W295" s="26" t="str">
        <f t="shared" ca="1" si="26"/>
        <v/>
      </c>
    </row>
    <row r="296" spans="1:23" x14ac:dyDescent="0.2">
      <c r="A296" s="24"/>
      <c r="B296" s="49">
        <f t="shared" si="28"/>
        <v>285</v>
      </c>
      <c r="C296" s="50" t="s">
        <v>296</v>
      </c>
      <c r="D296" s="50" t="s">
        <v>810</v>
      </c>
      <c r="E296" s="26" t="str">
        <f t="shared" ca="1" si="27"/>
        <v/>
      </c>
      <c r="F296" s="24"/>
      <c r="G296" s="49">
        <f t="shared" si="30"/>
        <v>285</v>
      </c>
      <c r="H296" s="108" t="s">
        <v>49</v>
      </c>
      <c r="I296" s="108" t="s">
        <v>1450</v>
      </c>
      <c r="J296" s="90">
        <v>0</v>
      </c>
      <c r="K296" s="90">
        <v>0</v>
      </c>
      <c r="L296" s="90">
        <v>1.2464519999999999</v>
      </c>
      <c r="M296" s="90">
        <v>31</v>
      </c>
      <c r="N296" s="90">
        <v>1.2464519999999999</v>
      </c>
      <c r="O296" s="91">
        <v>42.540268693569999</v>
      </c>
      <c r="P296" s="91">
        <v>0</v>
      </c>
      <c r="Q296" s="103">
        <v>0</v>
      </c>
      <c r="R296" s="26" t="str">
        <f t="shared" ca="1" si="25"/>
        <v>Error</v>
      </c>
      <c r="S296" s="24"/>
      <c r="T296" s="49" t="str">
        <f t="shared" si="29"/>
        <v/>
      </c>
      <c r="U296" s="50"/>
      <c r="V296" s="50"/>
      <c r="W296" s="26" t="str">
        <f t="shared" ca="1" si="26"/>
        <v/>
      </c>
    </row>
    <row r="297" spans="1:23" x14ac:dyDescent="0.2">
      <c r="A297" s="24"/>
      <c r="B297" s="49">
        <f t="shared" si="28"/>
        <v>286</v>
      </c>
      <c r="C297" s="50" t="s">
        <v>296</v>
      </c>
      <c r="D297" s="50" t="s">
        <v>828</v>
      </c>
      <c r="E297" s="26" t="str">
        <f t="shared" ca="1" si="27"/>
        <v/>
      </c>
      <c r="F297" s="24"/>
      <c r="G297" s="49">
        <f t="shared" si="30"/>
        <v>286</v>
      </c>
      <c r="H297" s="108" t="s">
        <v>49</v>
      </c>
      <c r="I297" s="108" t="s">
        <v>1235</v>
      </c>
      <c r="J297" s="90">
        <v>0</v>
      </c>
      <c r="K297" s="90">
        <v>0</v>
      </c>
      <c r="L297" s="90">
        <v>0</v>
      </c>
      <c r="M297" s="90">
        <v>0</v>
      </c>
      <c r="N297" s="90">
        <v>0</v>
      </c>
      <c r="O297" s="91">
        <v>0.93092478286999991</v>
      </c>
      <c r="P297" s="91">
        <v>0</v>
      </c>
      <c r="Q297" s="103">
        <v>0</v>
      </c>
      <c r="R297" s="26" t="str">
        <f t="shared" ca="1" si="25"/>
        <v/>
      </c>
      <c r="S297" s="24"/>
      <c r="T297" s="49" t="str">
        <f t="shared" si="29"/>
        <v/>
      </c>
      <c r="U297" s="50"/>
      <c r="V297" s="50"/>
      <c r="W297" s="26" t="str">
        <f t="shared" ca="1" si="26"/>
        <v/>
      </c>
    </row>
    <row r="298" spans="1:23" x14ac:dyDescent="0.2">
      <c r="A298" s="24"/>
      <c r="B298" s="49">
        <f t="shared" si="28"/>
        <v>287</v>
      </c>
      <c r="C298" s="50" t="s">
        <v>296</v>
      </c>
      <c r="D298" s="50" t="s">
        <v>864</v>
      </c>
      <c r="E298" s="26" t="str">
        <f t="shared" ca="1" si="27"/>
        <v/>
      </c>
      <c r="F298" s="24"/>
      <c r="G298" s="49">
        <f t="shared" si="30"/>
        <v>287</v>
      </c>
      <c r="H298" s="108" t="s">
        <v>49</v>
      </c>
      <c r="I298" s="108" t="s">
        <v>1451</v>
      </c>
      <c r="J298" s="90">
        <v>0</v>
      </c>
      <c r="K298" s="90">
        <v>0</v>
      </c>
      <c r="L298" s="90">
        <v>0.50317203879000005</v>
      </c>
      <c r="M298" s="90">
        <v>8.9587161293299999</v>
      </c>
      <c r="N298" s="90">
        <v>0.53036977128000007</v>
      </c>
      <c r="O298" s="91">
        <v>39.057137424960004</v>
      </c>
      <c r="P298" s="91">
        <v>0</v>
      </c>
      <c r="Q298" s="103">
        <v>0</v>
      </c>
      <c r="R298" s="26" t="str">
        <f t="shared" ca="1" si="25"/>
        <v>Error</v>
      </c>
      <c r="S298" s="24"/>
      <c r="T298" s="49" t="str">
        <f t="shared" si="29"/>
        <v/>
      </c>
      <c r="U298" s="50"/>
      <c r="V298" s="50"/>
      <c r="W298" s="26" t="str">
        <f t="shared" ca="1" si="26"/>
        <v/>
      </c>
    </row>
    <row r="299" spans="1:23" x14ac:dyDescent="0.2">
      <c r="A299" s="24"/>
      <c r="B299" s="49">
        <f t="shared" si="28"/>
        <v>288</v>
      </c>
      <c r="C299" s="50" t="s">
        <v>296</v>
      </c>
      <c r="D299" s="50" t="s">
        <v>880</v>
      </c>
      <c r="E299" s="26" t="str">
        <f t="shared" ca="1" si="27"/>
        <v/>
      </c>
      <c r="F299" s="24"/>
      <c r="G299" s="49">
        <f t="shared" si="30"/>
        <v>288</v>
      </c>
      <c r="H299" s="108" t="s">
        <v>49</v>
      </c>
      <c r="I299" s="108" t="s">
        <v>1242</v>
      </c>
      <c r="J299" s="90">
        <v>0</v>
      </c>
      <c r="K299" s="90">
        <v>0</v>
      </c>
      <c r="L299" s="90">
        <v>1.0923287793400001</v>
      </c>
      <c r="M299" s="90">
        <v>23.671553494499999</v>
      </c>
      <c r="N299" s="90">
        <v>1.16705580248</v>
      </c>
      <c r="O299" s="91">
        <v>176.93188784008998</v>
      </c>
      <c r="P299" s="91">
        <v>0</v>
      </c>
      <c r="Q299" s="103">
        <v>0</v>
      </c>
      <c r="R299" s="26" t="str">
        <f t="shared" ca="1" si="25"/>
        <v/>
      </c>
      <c r="S299" s="24"/>
      <c r="T299" s="49" t="str">
        <f t="shared" si="29"/>
        <v/>
      </c>
      <c r="U299" s="50"/>
      <c r="V299" s="50"/>
      <c r="W299" s="26" t="str">
        <f t="shared" ca="1" si="26"/>
        <v/>
      </c>
    </row>
    <row r="300" spans="1:23" x14ac:dyDescent="0.2">
      <c r="A300" s="24"/>
      <c r="B300" s="49">
        <f t="shared" si="28"/>
        <v>289</v>
      </c>
      <c r="C300" s="50" t="s">
        <v>296</v>
      </c>
      <c r="D300" s="50" t="s">
        <v>1065</v>
      </c>
      <c r="E300" s="26" t="str">
        <f t="shared" ca="1" si="27"/>
        <v/>
      </c>
      <c r="F300" s="24"/>
      <c r="G300" s="49">
        <f t="shared" si="30"/>
        <v>289</v>
      </c>
      <c r="H300" s="108" t="s">
        <v>49</v>
      </c>
      <c r="I300" s="108" t="s">
        <v>1246</v>
      </c>
      <c r="J300" s="90">
        <v>0</v>
      </c>
      <c r="K300" s="90">
        <v>0</v>
      </c>
      <c r="L300" s="90">
        <v>0.38708278077999997</v>
      </c>
      <c r="M300" s="90">
        <v>19.899999999999999</v>
      </c>
      <c r="N300" s="90">
        <v>0.37893188989000004</v>
      </c>
      <c r="O300" s="91">
        <v>32.383817649329998</v>
      </c>
      <c r="P300" s="91">
        <v>0</v>
      </c>
      <c r="Q300" s="103">
        <v>0</v>
      </c>
      <c r="R300" s="26" t="str">
        <f t="shared" ca="1" si="25"/>
        <v/>
      </c>
      <c r="S300" s="24"/>
      <c r="T300" s="49" t="str">
        <f t="shared" si="29"/>
        <v/>
      </c>
      <c r="U300" s="50"/>
      <c r="V300" s="50"/>
      <c r="W300" s="26" t="str">
        <f t="shared" ca="1" si="26"/>
        <v/>
      </c>
    </row>
    <row r="301" spans="1:23" x14ac:dyDescent="0.2">
      <c r="A301" s="24"/>
      <c r="B301" s="49">
        <f t="shared" si="28"/>
        <v>290</v>
      </c>
      <c r="C301" s="50" t="s">
        <v>296</v>
      </c>
      <c r="D301" s="50" t="s">
        <v>895</v>
      </c>
      <c r="E301" s="26" t="str">
        <f t="shared" ca="1" si="27"/>
        <v/>
      </c>
      <c r="F301" s="24"/>
      <c r="G301" s="49">
        <f t="shared" si="30"/>
        <v>290</v>
      </c>
      <c r="H301" s="108" t="s">
        <v>49</v>
      </c>
      <c r="I301" s="108" t="s">
        <v>1250</v>
      </c>
      <c r="J301" s="90">
        <v>0</v>
      </c>
      <c r="K301" s="90">
        <v>0</v>
      </c>
      <c r="L301" s="90">
        <v>0</v>
      </c>
      <c r="M301" s="90">
        <v>15.3</v>
      </c>
      <c r="N301" s="90">
        <v>0</v>
      </c>
      <c r="O301" s="91">
        <v>34.145735519999995</v>
      </c>
      <c r="P301" s="91">
        <v>0</v>
      </c>
      <c r="Q301" s="103">
        <v>0</v>
      </c>
      <c r="R301" s="26" t="str">
        <f t="shared" ca="1" si="25"/>
        <v/>
      </c>
      <c r="S301" s="24"/>
      <c r="T301" s="49" t="str">
        <f t="shared" si="29"/>
        <v/>
      </c>
      <c r="U301" s="50"/>
      <c r="V301" s="50"/>
      <c r="W301" s="26" t="str">
        <f t="shared" ca="1" si="26"/>
        <v/>
      </c>
    </row>
    <row r="302" spans="1:23" x14ac:dyDescent="0.2">
      <c r="A302" s="24"/>
      <c r="B302" s="49">
        <f t="shared" si="28"/>
        <v>291</v>
      </c>
      <c r="C302" s="50" t="s">
        <v>296</v>
      </c>
      <c r="D302" s="50" t="s">
        <v>926</v>
      </c>
      <c r="E302" s="26" t="str">
        <f t="shared" ca="1" si="27"/>
        <v/>
      </c>
      <c r="F302" s="24"/>
      <c r="G302" s="49">
        <f t="shared" si="30"/>
        <v>291</v>
      </c>
      <c r="H302" s="108" t="s">
        <v>49</v>
      </c>
      <c r="I302" s="108" t="s">
        <v>1253</v>
      </c>
      <c r="J302" s="90">
        <v>0</v>
      </c>
      <c r="K302" s="90">
        <v>0</v>
      </c>
      <c r="L302" s="90">
        <v>0.11727915670000001</v>
      </c>
      <c r="M302" s="90">
        <v>27.8</v>
      </c>
      <c r="N302" s="90">
        <v>0.12691920540000001</v>
      </c>
      <c r="O302" s="91">
        <v>38.05552561068</v>
      </c>
      <c r="P302" s="91">
        <v>0</v>
      </c>
      <c r="Q302" s="103">
        <v>0</v>
      </c>
      <c r="R302" s="26" t="str">
        <f t="shared" ca="1" si="25"/>
        <v/>
      </c>
      <c r="S302" s="24"/>
      <c r="T302" s="49" t="str">
        <f t="shared" si="29"/>
        <v/>
      </c>
      <c r="U302" s="50"/>
      <c r="V302" s="50"/>
      <c r="W302" s="26" t="str">
        <f t="shared" ca="1" si="26"/>
        <v/>
      </c>
    </row>
    <row r="303" spans="1:23" x14ac:dyDescent="0.2">
      <c r="A303" s="24"/>
      <c r="B303" s="49">
        <f t="shared" si="28"/>
        <v>292</v>
      </c>
      <c r="C303" s="50" t="s">
        <v>296</v>
      </c>
      <c r="D303" s="50" t="s">
        <v>977</v>
      </c>
      <c r="E303" s="26" t="str">
        <f t="shared" ca="1" si="27"/>
        <v/>
      </c>
      <c r="F303" s="24"/>
      <c r="G303" s="49">
        <f t="shared" si="30"/>
        <v>292</v>
      </c>
      <c r="H303" s="108" t="s">
        <v>49</v>
      </c>
      <c r="I303" s="108" t="s">
        <v>1452</v>
      </c>
      <c r="J303" s="90">
        <v>0</v>
      </c>
      <c r="K303" s="90">
        <v>0</v>
      </c>
      <c r="L303" s="90">
        <v>0.76874486268999997</v>
      </c>
      <c r="M303" s="90">
        <v>38.321340695819998</v>
      </c>
      <c r="N303" s="90">
        <v>0.65556897184000007</v>
      </c>
      <c r="O303" s="91">
        <v>55.689606058320003</v>
      </c>
      <c r="P303" s="91">
        <v>0</v>
      </c>
      <c r="Q303" s="103">
        <v>0</v>
      </c>
      <c r="R303" s="26" t="str">
        <f t="shared" ca="1" si="25"/>
        <v>Error</v>
      </c>
      <c r="S303" s="24"/>
      <c r="T303" s="49" t="str">
        <f t="shared" si="29"/>
        <v/>
      </c>
      <c r="U303" s="50"/>
      <c r="V303" s="50"/>
      <c r="W303" s="26" t="str">
        <f t="shared" ca="1" si="26"/>
        <v/>
      </c>
    </row>
    <row r="304" spans="1:23" x14ac:dyDescent="0.2">
      <c r="A304" s="24"/>
      <c r="B304" s="49">
        <f t="shared" si="28"/>
        <v>293</v>
      </c>
      <c r="C304" s="50" t="s">
        <v>296</v>
      </c>
      <c r="D304" s="50" t="s">
        <v>998</v>
      </c>
      <c r="E304" s="26" t="str">
        <f t="shared" ca="1" si="27"/>
        <v/>
      </c>
      <c r="F304" s="24"/>
      <c r="G304" s="49">
        <f t="shared" si="30"/>
        <v>293</v>
      </c>
      <c r="H304" s="108" t="s">
        <v>49</v>
      </c>
      <c r="I304" s="108" t="s">
        <v>1258</v>
      </c>
      <c r="J304" s="90">
        <v>0</v>
      </c>
      <c r="K304" s="90">
        <v>0</v>
      </c>
      <c r="L304" s="90">
        <v>2.0305789999999999</v>
      </c>
      <c r="M304" s="90">
        <v>28.762758693099997</v>
      </c>
      <c r="N304" s="90">
        <v>2.0305789999999999</v>
      </c>
      <c r="O304" s="91">
        <v>35.124964573299998</v>
      </c>
      <c r="P304" s="91">
        <v>0</v>
      </c>
      <c r="Q304" s="103">
        <v>0</v>
      </c>
      <c r="R304" s="26" t="str">
        <f t="shared" ca="1" si="25"/>
        <v/>
      </c>
      <c r="S304" s="24"/>
      <c r="T304" s="49" t="str">
        <f t="shared" si="29"/>
        <v/>
      </c>
      <c r="U304" s="50"/>
      <c r="V304" s="50"/>
      <c r="W304" s="26" t="str">
        <f t="shared" ca="1" si="26"/>
        <v/>
      </c>
    </row>
    <row r="305" spans="1:23" x14ac:dyDescent="0.2">
      <c r="A305" s="24"/>
      <c r="B305" s="49">
        <f t="shared" si="28"/>
        <v>294</v>
      </c>
      <c r="C305" s="50" t="s">
        <v>296</v>
      </c>
      <c r="D305" s="50" t="s">
        <v>1037</v>
      </c>
      <c r="E305" s="26" t="str">
        <f t="shared" ca="1" si="27"/>
        <v/>
      </c>
      <c r="F305" s="24"/>
      <c r="G305" s="49">
        <f t="shared" si="30"/>
        <v>294</v>
      </c>
      <c r="H305" s="108" t="s">
        <v>49</v>
      </c>
      <c r="I305" s="108" t="s">
        <v>1453</v>
      </c>
      <c r="J305" s="90">
        <v>0</v>
      </c>
      <c r="K305" s="90">
        <v>0</v>
      </c>
      <c r="L305" s="90">
        <v>0</v>
      </c>
      <c r="M305" s="90">
        <v>9.9</v>
      </c>
      <c r="N305" s="90">
        <v>0.29642584724999999</v>
      </c>
      <c r="O305" s="91">
        <v>30.773053359840002</v>
      </c>
      <c r="P305" s="91">
        <v>0</v>
      </c>
      <c r="Q305" s="103">
        <v>0</v>
      </c>
      <c r="R305" s="26" t="str">
        <f t="shared" ca="1" si="25"/>
        <v>Error</v>
      </c>
      <c r="S305" s="24"/>
      <c r="T305" s="49" t="str">
        <f t="shared" si="29"/>
        <v/>
      </c>
      <c r="U305" s="50"/>
      <c r="V305" s="50"/>
      <c r="W305" s="26" t="str">
        <f t="shared" ca="1" si="26"/>
        <v/>
      </c>
    </row>
    <row r="306" spans="1:23" x14ac:dyDescent="0.2">
      <c r="A306" s="24"/>
      <c r="B306" s="49">
        <f t="shared" si="28"/>
        <v>295</v>
      </c>
      <c r="C306" s="50" t="s">
        <v>296</v>
      </c>
      <c r="D306" s="50" t="s">
        <v>1094</v>
      </c>
      <c r="E306" s="26" t="str">
        <f t="shared" ca="1" si="27"/>
        <v/>
      </c>
      <c r="F306" s="24"/>
      <c r="G306" s="49">
        <f t="shared" si="30"/>
        <v>295</v>
      </c>
      <c r="H306" s="108" t="s">
        <v>49</v>
      </c>
      <c r="I306" s="108" t="s">
        <v>1265</v>
      </c>
      <c r="J306" s="90">
        <v>0</v>
      </c>
      <c r="K306" s="90">
        <v>0</v>
      </c>
      <c r="L306" s="90">
        <v>0.60081924547999999</v>
      </c>
      <c r="M306" s="90">
        <v>13.561060530200001</v>
      </c>
      <c r="N306" s="90">
        <v>0.62118799999999996</v>
      </c>
      <c r="O306" s="91">
        <v>51.339973869799998</v>
      </c>
      <c r="P306" s="91">
        <v>0</v>
      </c>
      <c r="Q306" s="103">
        <v>0</v>
      </c>
      <c r="R306" s="26" t="str">
        <f t="shared" ca="1" si="25"/>
        <v/>
      </c>
      <c r="S306" s="24"/>
      <c r="T306" s="49" t="str">
        <f t="shared" si="29"/>
        <v/>
      </c>
      <c r="U306" s="50"/>
      <c r="V306" s="50"/>
      <c r="W306" s="26" t="str">
        <f t="shared" ca="1" si="26"/>
        <v/>
      </c>
    </row>
    <row r="307" spans="1:23" x14ac:dyDescent="0.2">
      <c r="A307" s="24"/>
      <c r="B307" s="49">
        <f t="shared" si="28"/>
        <v>296</v>
      </c>
      <c r="C307" s="50" t="s">
        <v>296</v>
      </c>
      <c r="D307" s="50" t="s">
        <v>793</v>
      </c>
      <c r="E307" s="26" t="str">
        <f t="shared" ca="1" si="27"/>
        <v/>
      </c>
      <c r="F307" s="24"/>
      <c r="G307" s="49">
        <f t="shared" si="30"/>
        <v>296</v>
      </c>
      <c r="H307" s="108" t="s">
        <v>49</v>
      </c>
      <c r="I307" s="108" t="s">
        <v>1267</v>
      </c>
      <c r="J307" s="90">
        <v>0</v>
      </c>
      <c r="K307" s="90">
        <v>0</v>
      </c>
      <c r="L307" s="90">
        <v>0.23662298027999998</v>
      </c>
      <c r="M307" s="90">
        <v>16.899999999999999</v>
      </c>
      <c r="N307" s="90">
        <v>0.25634086196</v>
      </c>
      <c r="O307" s="91">
        <v>64.05894901196001</v>
      </c>
      <c r="P307" s="91">
        <v>0</v>
      </c>
      <c r="Q307" s="103">
        <v>0</v>
      </c>
      <c r="R307" s="26" t="str">
        <f t="shared" ca="1" si="25"/>
        <v/>
      </c>
      <c r="S307" s="24"/>
      <c r="T307" s="49" t="str">
        <f t="shared" si="29"/>
        <v/>
      </c>
      <c r="U307" s="50"/>
      <c r="V307" s="50"/>
      <c r="W307" s="26" t="str">
        <f t="shared" ca="1" si="26"/>
        <v/>
      </c>
    </row>
    <row r="308" spans="1:23" x14ac:dyDescent="0.2">
      <c r="A308" s="24"/>
      <c r="B308" s="49">
        <f t="shared" si="28"/>
        <v>297</v>
      </c>
      <c r="C308" s="50" t="s">
        <v>296</v>
      </c>
      <c r="D308" s="50" t="s">
        <v>419</v>
      </c>
      <c r="E308" s="26" t="str">
        <f t="shared" ca="1" si="27"/>
        <v/>
      </c>
      <c r="F308" s="24"/>
      <c r="G308" s="49">
        <f t="shared" si="30"/>
        <v>297</v>
      </c>
      <c r="H308" s="108" t="s">
        <v>49</v>
      </c>
      <c r="I308" s="108" t="s">
        <v>1269</v>
      </c>
      <c r="J308" s="90">
        <v>0</v>
      </c>
      <c r="K308" s="90">
        <v>0</v>
      </c>
      <c r="L308" s="90">
        <v>0.13015717499999999</v>
      </c>
      <c r="M308" s="90">
        <v>13.6</v>
      </c>
      <c r="N308" s="90">
        <v>0.14085502499999999</v>
      </c>
      <c r="O308" s="91">
        <v>21.9610572156</v>
      </c>
      <c r="P308" s="91">
        <v>0</v>
      </c>
      <c r="Q308" s="103">
        <v>0</v>
      </c>
      <c r="R308" s="26" t="str">
        <f t="shared" ca="1" si="25"/>
        <v/>
      </c>
      <c r="S308" s="24"/>
      <c r="T308" s="49" t="str">
        <f t="shared" si="29"/>
        <v/>
      </c>
      <c r="U308" s="50"/>
      <c r="V308" s="50"/>
      <c r="W308" s="26" t="str">
        <f t="shared" ca="1" si="26"/>
        <v/>
      </c>
    </row>
    <row r="309" spans="1:23" x14ac:dyDescent="0.2">
      <c r="A309" s="24"/>
      <c r="B309" s="49">
        <f t="shared" si="28"/>
        <v>298</v>
      </c>
      <c r="C309" s="50" t="s">
        <v>297</v>
      </c>
      <c r="D309" s="50" t="s">
        <v>359</v>
      </c>
      <c r="E309" s="26" t="str">
        <f t="shared" ca="1" si="27"/>
        <v/>
      </c>
      <c r="F309" s="24"/>
      <c r="G309" s="49">
        <f t="shared" si="30"/>
        <v>298</v>
      </c>
      <c r="H309" s="108" t="s">
        <v>49</v>
      </c>
      <c r="I309" s="108" t="s">
        <v>1272</v>
      </c>
      <c r="J309" s="90">
        <v>0</v>
      </c>
      <c r="K309" s="90">
        <v>0</v>
      </c>
      <c r="L309" s="90">
        <v>0.463285</v>
      </c>
      <c r="M309" s="90">
        <v>21.270981836600001</v>
      </c>
      <c r="N309" s="90">
        <v>0.463285</v>
      </c>
      <c r="O309" s="91">
        <v>29.7485040422</v>
      </c>
      <c r="P309" s="91">
        <v>0</v>
      </c>
      <c r="Q309" s="103">
        <v>0</v>
      </c>
      <c r="R309" s="26" t="str">
        <f t="shared" ca="1" si="25"/>
        <v/>
      </c>
      <c r="S309" s="24"/>
      <c r="T309" s="49" t="str">
        <f t="shared" si="29"/>
        <v/>
      </c>
      <c r="U309" s="50"/>
      <c r="V309" s="50"/>
      <c r="W309" s="26" t="str">
        <f t="shared" ca="1" si="26"/>
        <v/>
      </c>
    </row>
    <row r="310" spans="1:23" x14ac:dyDescent="0.2">
      <c r="A310" s="24"/>
      <c r="B310" s="49">
        <f t="shared" si="28"/>
        <v>299</v>
      </c>
      <c r="C310" s="50" t="s">
        <v>297</v>
      </c>
      <c r="D310" s="50" t="s">
        <v>401</v>
      </c>
      <c r="E310" s="26" t="str">
        <f t="shared" ca="1" si="27"/>
        <v/>
      </c>
      <c r="F310" s="24"/>
      <c r="G310" s="49">
        <f t="shared" si="30"/>
        <v>299</v>
      </c>
      <c r="H310" s="108" t="s">
        <v>49</v>
      </c>
      <c r="I310" s="108" t="s">
        <v>1454</v>
      </c>
      <c r="J310" s="90">
        <v>0</v>
      </c>
      <c r="K310" s="90">
        <v>0</v>
      </c>
      <c r="L310" s="90">
        <v>0</v>
      </c>
      <c r="M310" s="90">
        <v>2.4</v>
      </c>
      <c r="N310" s="90">
        <v>0</v>
      </c>
      <c r="O310" s="91">
        <v>2.4307625922799998</v>
      </c>
      <c r="P310" s="91">
        <v>0</v>
      </c>
      <c r="Q310" s="103">
        <v>0</v>
      </c>
      <c r="R310" s="26" t="str">
        <f t="shared" ca="1" si="25"/>
        <v>Error</v>
      </c>
      <c r="S310" s="24"/>
      <c r="T310" s="49" t="str">
        <f t="shared" si="29"/>
        <v/>
      </c>
      <c r="U310" s="50"/>
      <c r="V310" s="50"/>
      <c r="W310" s="26" t="str">
        <f t="shared" ca="1" si="26"/>
        <v/>
      </c>
    </row>
    <row r="311" spans="1:23" x14ac:dyDescent="0.2">
      <c r="A311" s="24"/>
      <c r="B311" s="49">
        <f t="shared" si="28"/>
        <v>300</v>
      </c>
      <c r="C311" s="50" t="s">
        <v>297</v>
      </c>
      <c r="D311" s="50" t="s">
        <v>480</v>
      </c>
      <c r="E311" s="26" t="str">
        <f t="shared" ca="1" si="27"/>
        <v/>
      </c>
      <c r="F311" s="24"/>
      <c r="G311" s="49">
        <f t="shared" si="30"/>
        <v>300</v>
      </c>
      <c r="H311" s="108" t="s">
        <v>49</v>
      </c>
      <c r="I311" s="108" t="s">
        <v>1278</v>
      </c>
      <c r="J311" s="90">
        <v>0</v>
      </c>
      <c r="K311" s="90">
        <v>0</v>
      </c>
      <c r="L311" s="90">
        <v>0.72319572779999997</v>
      </c>
      <c r="M311" s="90">
        <v>10.8</v>
      </c>
      <c r="N311" s="90">
        <v>0.72319572779999997</v>
      </c>
      <c r="O311" s="91">
        <v>23.662946957749998</v>
      </c>
      <c r="P311" s="91">
        <v>0</v>
      </c>
      <c r="Q311" s="103">
        <v>0</v>
      </c>
      <c r="R311" s="26" t="str">
        <f t="shared" ca="1" si="25"/>
        <v/>
      </c>
      <c r="S311" s="24"/>
      <c r="T311" s="49" t="str">
        <f t="shared" si="29"/>
        <v/>
      </c>
      <c r="U311" s="50"/>
      <c r="V311" s="50"/>
      <c r="W311" s="26" t="str">
        <f t="shared" ca="1" si="26"/>
        <v/>
      </c>
    </row>
    <row r="312" spans="1:23" x14ac:dyDescent="0.2">
      <c r="A312" s="24"/>
      <c r="B312" s="49">
        <f t="shared" si="28"/>
        <v>301</v>
      </c>
      <c r="C312" s="50" t="s">
        <v>297</v>
      </c>
      <c r="D312" s="50" t="s">
        <v>509</v>
      </c>
      <c r="E312" s="26" t="str">
        <f t="shared" ca="1" si="27"/>
        <v/>
      </c>
      <c r="F312" s="24"/>
      <c r="G312" s="49">
        <f t="shared" si="30"/>
        <v>301</v>
      </c>
      <c r="H312" s="108" t="s">
        <v>49</v>
      </c>
      <c r="I312" s="108" t="s">
        <v>1455</v>
      </c>
      <c r="J312" s="90">
        <v>0</v>
      </c>
      <c r="K312" s="90">
        <v>0</v>
      </c>
      <c r="L312" s="90">
        <v>0</v>
      </c>
      <c r="M312" s="90">
        <v>0</v>
      </c>
      <c r="N312" s="90">
        <v>0</v>
      </c>
      <c r="O312" s="91">
        <v>33.736100331599999</v>
      </c>
      <c r="P312" s="91">
        <v>0</v>
      </c>
      <c r="Q312" s="103">
        <v>0</v>
      </c>
      <c r="R312" s="26" t="str">
        <f t="shared" ca="1" si="25"/>
        <v>Error</v>
      </c>
      <c r="S312" s="24"/>
      <c r="T312" s="49" t="str">
        <f t="shared" si="29"/>
        <v/>
      </c>
      <c r="U312" s="50"/>
      <c r="V312" s="50"/>
      <c r="W312" s="26" t="str">
        <f t="shared" ca="1" si="26"/>
        <v/>
      </c>
    </row>
    <row r="313" spans="1:23" x14ac:dyDescent="0.2">
      <c r="A313" s="24"/>
      <c r="B313" s="49">
        <f t="shared" si="28"/>
        <v>302</v>
      </c>
      <c r="C313" s="50" t="s">
        <v>297</v>
      </c>
      <c r="D313" s="50" t="s">
        <v>535</v>
      </c>
      <c r="E313" s="26" t="str">
        <f t="shared" ca="1" si="27"/>
        <v/>
      </c>
      <c r="F313" s="24"/>
      <c r="G313" s="49">
        <f t="shared" si="30"/>
        <v>302</v>
      </c>
      <c r="H313" s="108" t="s">
        <v>49</v>
      </c>
      <c r="I313" s="108" t="s">
        <v>1283</v>
      </c>
      <c r="J313" s="90">
        <v>0</v>
      </c>
      <c r="K313" s="90">
        <v>0</v>
      </c>
      <c r="L313" s="90">
        <v>21.772136394050005</v>
      </c>
      <c r="M313" s="90">
        <v>19.899999999999999</v>
      </c>
      <c r="N313" s="90">
        <v>21.8970260563</v>
      </c>
      <c r="O313" s="91">
        <v>31.367599607060001</v>
      </c>
      <c r="P313" s="91">
        <v>2.8673782277999997</v>
      </c>
      <c r="Q313" s="103">
        <v>0</v>
      </c>
      <c r="R313" s="26" t="str">
        <f t="shared" ca="1" si="25"/>
        <v/>
      </c>
      <c r="S313" s="24"/>
      <c r="T313" s="49" t="str">
        <f t="shared" si="29"/>
        <v/>
      </c>
      <c r="U313" s="50"/>
      <c r="V313" s="50"/>
      <c r="W313" s="26" t="str">
        <f t="shared" ca="1" si="26"/>
        <v/>
      </c>
    </row>
    <row r="314" spans="1:23" x14ac:dyDescent="0.2">
      <c r="A314" s="24"/>
      <c r="B314" s="49">
        <f t="shared" si="28"/>
        <v>303</v>
      </c>
      <c r="C314" s="50" t="s">
        <v>297</v>
      </c>
      <c r="D314" s="50" t="s">
        <v>561</v>
      </c>
      <c r="E314" s="26" t="str">
        <f t="shared" ca="1" si="27"/>
        <v/>
      </c>
      <c r="F314" s="24"/>
      <c r="G314" s="49">
        <f t="shared" si="30"/>
        <v>303</v>
      </c>
      <c r="H314" s="108" t="s">
        <v>49</v>
      </c>
      <c r="I314" s="108" t="s">
        <v>1286</v>
      </c>
      <c r="J314" s="90">
        <v>0</v>
      </c>
      <c r="K314" s="90">
        <v>0</v>
      </c>
      <c r="L314" s="90">
        <v>0.39340006271999994</v>
      </c>
      <c r="M314" s="90">
        <v>23.5</v>
      </c>
      <c r="N314" s="90">
        <v>0.3637870272</v>
      </c>
      <c r="O314" s="91">
        <v>26.011166766320002</v>
      </c>
      <c r="P314" s="91">
        <v>0</v>
      </c>
      <c r="Q314" s="103">
        <v>0</v>
      </c>
      <c r="R314" s="26" t="str">
        <f t="shared" ca="1" si="25"/>
        <v/>
      </c>
      <c r="S314" s="24"/>
      <c r="T314" s="49" t="str">
        <f t="shared" si="29"/>
        <v/>
      </c>
      <c r="U314" s="50"/>
      <c r="V314" s="50"/>
      <c r="W314" s="26" t="str">
        <f t="shared" ca="1" si="26"/>
        <v/>
      </c>
    </row>
    <row r="315" spans="1:23" x14ac:dyDescent="0.2">
      <c r="A315" s="24"/>
      <c r="B315" s="49">
        <f t="shared" si="28"/>
        <v>304</v>
      </c>
      <c r="C315" s="50" t="s">
        <v>297</v>
      </c>
      <c r="D315" s="50" t="s">
        <v>585</v>
      </c>
      <c r="E315" s="26" t="str">
        <f t="shared" ca="1" si="27"/>
        <v/>
      </c>
      <c r="F315" s="24"/>
      <c r="G315" s="49">
        <f t="shared" si="30"/>
        <v>304</v>
      </c>
      <c r="H315" s="108" t="s">
        <v>49</v>
      </c>
      <c r="I315" s="108" t="s">
        <v>1289</v>
      </c>
      <c r="J315" s="90">
        <v>0</v>
      </c>
      <c r="K315" s="90">
        <v>0</v>
      </c>
      <c r="L315" s="90">
        <v>0.35284838825000003</v>
      </c>
      <c r="M315" s="90">
        <v>18.795705719040001</v>
      </c>
      <c r="N315" s="90">
        <v>0.34673010188999998</v>
      </c>
      <c r="O315" s="91">
        <v>21.629093183999998</v>
      </c>
      <c r="P315" s="91">
        <v>0</v>
      </c>
      <c r="Q315" s="103">
        <v>0</v>
      </c>
      <c r="R315" s="26" t="str">
        <f t="shared" ca="1" si="25"/>
        <v/>
      </c>
      <c r="S315" s="24"/>
      <c r="T315" s="49" t="str">
        <f t="shared" si="29"/>
        <v/>
      </c>
      <c r="U315" s="50"/>
      <c r="V315" s="50"/>
      <c r="W315" s="26" t="str">
        <f t="shared" ca="1" si="26"/>
        <v/>
      </c>
    </row>
    <row r="316" spans="1:23" x14ac:dyDescent="0.2">
      <c r="A316" s="24"/>
      <c r="B316" s="49">
        <f t="shared" si="28"/>
        <v>305</v>
      </c>
      <c r="C316" s="50" t="s">
        <v>297</v>
      </c>
      <c r="D316" s="50" t="s">
        <v>395</v>
      </c>
      <c r="E316" s="26" t="str">
        <f t="shared" ca="1" si="27"/>
        <v/>
      </c>
      <c r="F316" s="24"/>
      <c r="G316" s="49">
        <f t="shared" si="30"/>
        <v>305</v>
      </c>
      <c r="H316" s="108" t="s">
        <v>49</v>
      </c>
      <c r="I316" s="108" t="s">
        <v>1456</v>
      </c>
      <c r="J316" s="90">
        <v>0</v>
      </c>
      <c r="K316" s="90">
        <v>0</v>
      </c>
      <c r="L316" s="90">
        <v>0.34972413135000002</v>
      </c>
      <c r="M316" s="90">
        <v>17.268810154680001</v>
      </c>
      <c r="N316" s="90">
        <v>0.34972413135000002</v>
      </c>
      <c r="O316" s="91">
        <v>21.51650099682</v>
      </c>
      <c r="P316" s="91">
        <v>0</v>
      </c>
      <c r="Q316" s="103">
        <v>0</v>
      </c>
      <c r="R316" s="26" t="str">
        <f t="shared" ca="1" si="25"/>
        <v>Error</v>
      </c>
      <c r="S316" s="24"/>
      <c r="T316" s="49" t="str">
        <f t="shared" si="29"/>
        <v/>
      </c>
      <c r="U316" s="50"/>
      <c r="V316" s="50"/>
      <c r="W316" s="26" t="str">
        <f t="shared" ca="1" si="26"/>
        <v/>
      </c>
    </row>
    <row r="317" spans="1:23" x14ac:dyDescent="0.2">
      <c r="A317" s="24"/>
      <c r="B317" s="49">
        <f t="shared" si="28"/>
        <v>306</v>
      </c>
      <c r="C317" s="50" t="s">
        <v>297</v>
      </c>
      <c r="D317" s="50" t="s">
        <v>631</v>
      </c>
      <c r="E317" s="26" t="str">
        <f t="shared" ca="1" si="27"/>
        <v/>
      </c>
      <c r="F317" s="24"/>
      <c r="G317" s="49">
        <f t="shared" si="30"/>
        <v>306</v>
      </c>
      <c r="H317" s="108" t="s">
        <v>49</v>
      </c>
      <c r="I317" s="108" t="s">
        <v>1457</v>
      </c>
      <c r="J317" s="90">
        <v>0</v>
      </c>
      <c r="K317" s="90">
        <v>0</v>
      </c>
      <c r="L317" s="90">
        <v>0.33341318250000002</v>
      </c>
      <c r="M317" s="90">
        <v>50.8</v>
      </c>
      <c r="N317" s="90">
        <v>0.32523081855000002</v>
      </c>
      <c r="O317" s="91">
        <v>62.846228086399996</v>
      </c>
      <c r="P317" s="91">
        <v>0</v>
      </c>
      <c r="Q317" s="103">
        <v>0</v>
      </c>
      <c r="R317" s="26" t="str">
        <f t="shared" ca="1" si="25"/>
        <v>Error</v>
      </c>
      <c r="S317" s="24"/>
      <c r="T317" s="49" t="str">
        <f t="shared" si="29"/>
        <v/>
      </c>
      <c r="U317" s="50"/>
      <c r="V317" s="50"/>
      <c r="W317" s="26" t="str">
        <f t="shared" ca="1" si="26"/>
        <v/>
      </c>
    </row>
    <row r="318" spans="1:23" x14ac:dyDescent="0.2">
      <c r="A318" s="24"/>
      <c r="B318" s="49">
        <f t="shared" si="28"/>
        <v>307</v>
      </c>
      <c r="C318" s="50" t="s">
        <v>297</v>
      </c>
      <c r="D318" s="50" t="s">
        <v>655</v>
      </c>
      <c r="E318" s="26" t="str">
        <f t="shared" ca="1" si="27"/>
        <v/>
      </c>
      <c r="F318" s="24"/>
      <c r="G318" s="49">
        <f t="shared" si="30"/>
        <v>307</v>
      </c>
      <c r="H318" s="108" t="s">
        <v>49</v>
      </c>
      <c r="I318" s="108" t="s">
        <v>1458</v>
      </c>
      <c r="J318" s="90">
        <v>0</v>
      </c>
      <c r="K318" s="90">
        <v>0</v>
      </c>
      <c r="L318" s="90">
        <v>0.243171</v>
      </c>
      <c r="M318" s="90">
        <v>24.361098214409999</v>
      </c>
      <c r="N318" s="90">
        <v>0.243171</v>
      </c>
      <c r="O318" s="91">
        <v>65.147109342750014</v>
      </c>
      <c r="P318" s="91">
        <v>0</v>
      </c>
      <c r="Q318" s="103">
        <v>0</v>
      </c>
      <c r="R318" s="26" t="str">
        <f t="shared" ca="1" si="25"/>
        <v>Error</v>
      </c>
      <c r="S318" s="24"/>
      <c r="T318" s="49" t="str">
        <f t="shared" si="29"/>
        <v/>
      </c>
      <c r="U318" s="50"/>
      <c r="V318" s="50"/>
      <c r="W318" s="26" t="str">
        <f t="shared" ca="1" si="26"/>
        <v/>
      </c>
    </row>
    <row r="319" spans="1:23" x14ac:dyDescent="0.2">
      <c r="A319" s="24"/>
      <c r="B319" s="49">
        <f t="shared" si="28"/>
        <v>308</v>
      </c>
      <c r="C319" s="50" t="s">
        <v>297</v>
      </c>
      <c r="D319" s="50" t="s">
        <v>698</v>
      </c>
      <c r="E319" s="26" t="str">
        <f t="shared" ca="1" si="27"/>
        <v/>
      </c>
      <c r="F319" s="24"/>
      <c r="G319" s="49">
        <f t="shared" si="30"/>
        <v>308</v>
      </c>
      <c r="H319" s="108" t="s">
        <v>49</v>
      </c>
      <c r="I319" s="108" t="s">
        <v>1459</v>
      </c>
      <c r="J319" s="90">
        <v>0</v>
      </c>
      <c r="K319" s="90">
        <v>0</v>
      </c>
      <c r="L319" s="90">
        <v>0.64512938927999997</v>
      </c>
      <c r="M319" s="90">
        <v>41.4</v>
      </c>
      <c r="N319" s="90">
        <v>0.64512938927999997</v>
      </c>
      <c r="O319" s="91">
        <v>37.379441083319996</v>
      </c>
      <c r="P319" s="91">
        <v>0</v>
      </c>
      <c r="Q319" s="103">
        <v>0</v>
      </c>
      <c r="R319" s="26" t="str">
        <f t="shared" ca="1" si="25"/>
        <v>Error</v>
      </c>
      <c r="S319" s="24"/>
      <c r="T319" s="49" t="str">
        <f t="shared" si="29"/>
        <v/>
      </c>
      <c r="U319" s="50"/>
      <c r="V319" s="50"/>
      <c r="W319" s="26" t="str">
        <f t="shared" ca="1" si="26"/>
        <v/>
      </c>
    </row>
    <row r="320" spans="1:23" x14ac:dyDescent="0.2">
      <c r="A320" s="24"/>
      <c r="B320" s="49">
        <f t="shared" si="28"/>
        <v>309</v>
      </c>
      <c r="C320" s="50" t="s">
        <v>297</v>
      </c>
      <c r="D320" s="50" t="s">
        <v>719</v>
      </c>
      <c r="E320" s="26" t="str">
        <f t="shared" ca="1" si="27"/>
        <v/>
      </c>
      <c r="F320" s="24"/>
      <c r="G320" s="49">
        <f t="shared" si="30"/>
        <v>309</v>
      </c>
      <c r="H320" s="108" t="s">
        <v>49</v>
      </c>
      <c r="I320" s="108" t="s">
        <v>1303</v>
      </c>
      <c r="J320" s="90">
        <v>0</v>
      </c>
      <c r="K320" s="90">
        <v>0</v>
      </c>
      <c r="L320" s="90">
        <v>0.35649096210000003</v>
      </c>
      <c r="M320" s="90">
        <v>6.65283783824</v>
      </c>
      <c r="N320" s="90">
        <v>0.33258902559999998</v>
      </c>
      <c r="O320" s="91">
        <v>18.721817598880001</v>
      </c>
      <c r="P320" s="91">
        <v>0</v>
      </c>
      <c r="Q320" s="103">
        <v>0</v>
      </c>
      <c r="R320" s="26" t="str">
        <f t="shared" ca="1" si="25"/>
        <v/>
      </c>
      <c r="S320" s="24"/>
      <c r="T320" s="49" t="str">
        <f t="shared" si="29"/>
        <v/>
      </c>
      <c r="U320" s="50"/>
      <c r="V320" s="50"/>
      <c r="W320" s="26" t="str">
        <f t="shared" ca="1" si="26"/>
        <v/>
      </c>
    </row>
    <row r="321" spans="1:23" x14ac:dyDescent="0.2">
      <c r="A321" s="24"/>
      <c r="B321" s="49">
        <f t="shared" si="28"/>
        <v>310</v>
      </c>
      <c r="C321" s="50" t="s">
        <v>297</v>
      </c>
      <c r="D321" s="50" t="s">
        <v>758</v>
      </c>
      <c r="E321" s="26" t="str">
        <f t="shared" ca="1" si="27"/>
        <v/>
      </c>
      <c r="F321" s="24"/>
      <c r="G321" s="49">
        <f t="shared" si="30"/>
        <v>310</v>
      </c>
      <c r="H321" s="108" t="s">
        <v>49</v>
      </c>
      <c r="I321" s="108" t="s">
        <v>1306</v>
      </c>
      <c r="J321" s="90">
        <v>0</v>
      </c>
      <c r="K321" s="90">
        <v>0</v>
      </c>
      <c r="L321" s="90">
        <v>0</v>
      </c>
      <c r="M321" s="90">
        <v>7.2</v>
      </c>
      <c r="N321" s="90">
        <v>0</v>
      </c>
      <c r="O321" s="91">
        <v>16.535440016959996</v>
      </c>
      <c r="P321" s="91">
        <v>0</v>
      </c>
      <c r="Q321" s="103">
        <v>0</v>
      </c>
      <c r="R321" s="26" t="str">
        <f t="shared" ca="1" si="25"/>
        <v/>
      </c>
      <c r="S321" s="24"/>
      <c r="T321" s="49" t="str">
        <f t="shared" si="29"/>
        <v/>
      </c>
      <c r="U321" s="50"/>
      <c r="V321" s="50"/>
      <c r="W321" s="26" t="str">
        <f t="shared" ca="1" si="26"/>
        <v/>
      </c>
    </row>
    <row r="322" spans="1:23" x14ac:dyDescent="0.2">
      <c r="A322" s="24"/>
      <c r="B322" s="49">
        <f t="shared" si="28"/>
        <v>311</v>
      </c>
      <c r="C322" s="50" t="s">
        <v>297</v>
      </c>
      <c r="D322" s="50" t="s">
        <v>778</v>
      </c>
      <c r="E322" s="26" t="str">
        <f t="shared" ca="1" si="27"/>
        <v/>
      </c>
      <c r="F322" s="24"/>
      <c r="G322" s="49">
        <f t="shared" si="30"/>
        <v>311</v>
      </c>
      <c r="H322" s="108" t="s">
        <v>49</v>
      </c>
      <c r="I322" s="108" t="s">
        <v>1309</v>
      </c>
      <c r="J322" s="90">
        <v>0</v>
      </c>
      <c r="K322" s="90">
        <v>0</v>
      </c>
      <c r="L322" s="90">
        <v>0.30605599999999999</v>
      </c>
      <c r="M322" s="90">
        <v>22.551465770250001</v>
      </c>
      <c r="N322" s="90">
        <v>0.30416763447999995</v>
      </c>
      <c r="O322" s="91">
        <v>22.563764830499998</v>
      </c>
      <c r="P322" s="91">
        <v>0</v>
      </c>
      <c r="Q322" s="103">
        <v>0</v>
      </c>
      <c r="R322" s="26" t="str">
        <f t="shared" ca="1" si="25"/>
        <v/>
      </c>
      <c r="S322" s="24"/>
      <c r="T322" s="49" t="str">
        <f t="shared" si="29"/>
        <v/>
      </c>
      <c r="U322" s="50"/>
      <c r="V322" s="50"/>
      <c r="W322" s="26" t="str">
        <f t="shared" ca="1" si="26"/>
        <v/>
      </c>
    </row>
    <row r="323" spans="1:23" x14ac:dyDescent="0.2">
      <c r="A323" s="24"/>
      <c r="B323" s="49">
        <f t="shared" si="28"/>
        <v>312</v>
      </c>
      <c r="C323" s="50" t="s">
        <v>297</v>
      </c>
      <c r="D323" s="50" t="s">
        <v>794</v>
      </c>
      <c r="E323" s="26" t="str">
        <f t="shared" ca="1" si="27"/>
        <v/>
      </c>
      <c r="F323" s="24"/>
      <c r="G323" s="49">
        <f t="shared" si="30"/>
        <v>312</v>
      </c>
      <c r="H323" s="108" t="s">
        <v>49</v>
      </c>
      <c r="I323" s="108" t="s">
        <v>1460</v>
      </c>
      <c r="J323" s="90">
        <v>0</v>
      </c>
      <c r="K323" s="90">
        <v>0</v>
      </c>
      <c r="L323" s="90">
        <v>0.49006466463999998</v>
      </c>
      <c r="M323" s="90">
        <v>14.088218940179999</v>
      </c>
      <c r="N323" s="90">
        <v>0.64504127288000002</v>
      </c>
      <c r="O323" s="91">
        <v>35.25508026864</v>
      </c>
      <c r="P323" s="91">
        <v>0</v>
      </c>
      <c r="Q323" s="103">
        <v>0</v>
      </c>
      <c r="R323" s="26" t="str">
        <f t="shared" ca="1" si="25"/>
        <v>Error</v>
      </c>
      <c r="S323" s="24"/>
      <c r="T323" s="49" t="str">
        <f t="shared" si="29"/>
        <v/>
      </c>
      <c r="U323" s="50"/>
      <c r="V323" s="50"/>
      <c r="W323" s="26" t="str">
        <f t="shared" ca="1" si="26"/>
        <v/>
      </c>
    </row>
    <row r="324" spans="1:23" x14ac:dyDescent="0.2">
      <c r="A324" s="24"/>
      <c r="B324" s="49">
        <f t="shared" si="28"/>
        <v>313</v>
      </c>
      <c r="C324" s="50" t="s">
        <v>297</v>
      </c>
      <c r="D324" s="50" t="s">
        <v>829</v>
      </c>
      <c r="E324" s="26" t="str">
        <f t="shared" ca="1" si="27"/>
        <v/>
      </c>
      <c r="F324" s="24"/>
      <c r="G324" s="49">
        <f t="shared" si="30"/>
        <v>313</v>
      </c>
      <c r="H324" s="108" t="s">
        <v>49</v>
      </c>
      <c r="I324" s="108" t="s">
        <v>1315</v>
      </c>
      <c r="J324" s="90">
        <v>0</v>
      </c>
      <c r="K324" s="90">
        <v>0</v>
      </c>
      <c r="L324" s="90">
        <v>1.34046016128</v>
      </c>
      <c r="M324" s="90">
        <v>47.8</v>
      </c>
      <c r="N324" s="90">
        <v>1.3470660806399999</v>
      </c>
      <c r="O324" s="91">
        <v>62.515772996359999</v>
      </c>
      <c r="P324" s="91">
        <v>0</v>
      </c>
      <c r="Q324" s="103">
        <v>0</v>
      </c>
      <c r="R324" s="26" t="str">
        <f t="shared" ca="1" si="25"/>
        <v/>
      </c>
      <c r="S324" s="24"/>
      <c r="T324" s="49" t="str">
        <f t="shared" si="29"/>
        <v/>
      </c>
      <c r="U324" s="50"/>
      <c r="V324" s="50"/>
      <c r="W324" s="26" t="str">
        <f t="shared" ca="1" si="26"/>
        <v/>
      </c>
    </row>
    <row r="325" spans="1:23" x14ac:dyDescent="0.2">
      <c r="A325" s="24"/>
      <c r="B325" s="49">
        <f t="shared" si="28"/>
        <v>314</v>
      </c>
      <c r="C325" s="50" t="s">
        <v>297</v>
      </c>
      <c r="D325" s="50" t="s">
        <v>847</v>
      </c>
      <c r="E325" s="26" t="str">
        <f t="shared" ca="1" si="27"/>
        <v/>
      </c>
      <c r="F325" s="24"/>
      <c r="G325" s="49">
        <f t="shared" si="30"/>
        <v>314</v>
      </c>
      <c r="H325" s="108" t="s">
        <v>49</v>
      </c>
      <c r="I325" s="108" t="s">
        <v>1461</v>
      </c>
      <c r="J325" s="90">
        <v>0</v>
      </c>
      <c r="K325" s="90">
        <v>0</v>
      </c>
      <c r="L325" s="90">
        <v>0.24129093659999998</v>
      </c>
      <c r="M325" s="90">
        <v>22.5</v>
      </c>
      <c r="N325" s="90">
        <v>0.23374920576000002</v>
      </c>
      <c r="O325" s="91">
        <v>58.585537199880001</v>
      </c>
      <c r="P325" s="91">
        <v>0</v>
      </c>
      <c r="Q325" s="103">
        <v>0</v>
      </c>
      <c r="R325" s="26" t="str">
        <f t="shared" ca="1" si="25"/>
        <v>Error</v>
      </c>
      <c r="S325" s="24"/>
      <c r="T325" s="49" t="str">
        <f t="shared" si="29"/>
        <v/>
      </c>
      <c r="U325" s="50"/>
      <c r="V325" s="50"/>
      <c r="W325" s="26" t="str">
        <f t="shared" ca="1" si="26"/>
        <v/>
      </c>
    </row>
    <row r="326" spans="1:23" x14ac:dyDescent="0.2">
      <c r="A326" s="24"/>
      <c r="B326" s="49">
        <f t="shared" si="28"/>
        <v>315</v>
      </c>
      <c r="C326" s="50" t="s">
        <v>297</v>
      </c>
      <c r="D326" s="50" t="s">
        <v>583</v>
      </c>
      <c r="E326" s="26" t="str">
        <f t="shared" ca="1" si="27"/>
        <v/>
      </c>
      <c r="F326" s="24"/>
      <c r="G326" s="49">
        <f t="shared" si="30"/>
        <v>315</v>
      </c>
      <c r="H326" s="108" t="s">
        <v>49</v>
      </c>
      <c r="I326" s="108" t="s">
        <v>1321</v>
      </c>
      <c r="J326" s="90">
        <v>0</v>
      </c>
      <c r="K326" s="90">
        <v>0</v>
      </c>
      <c r="L326" s="90">
        <v>0.21781663304000001</v>
      </c>
      <c r="M326" s="90">
        <v>2.1145779281900001</v>
      </c>
      <c r="N326" s="90">
        <v>0</v>
      </c>
      <c r="O326" s="91">
        <v>0.41820542218000001</v>
      </c>
      <c r="P326" s="91">
        <v>0</v>
      </c>
      <c r="Q326" s="103">
        <v>0</v>
      </c>
      <c r="R326" s="26" t="str">
        <f t="shared" ca="1" si="25"/>
        <v/>
      </c>
      <c r="S326" s="24"/>
      <c r="T326" s="49" t="str">
        <f t="shared" si="29"/>
        <v/>
      </c>
      <c r="U326" s="50"/>
      <c r="V326" s="50"/>
      <c r="W326" s="26" t="str">
        <f t="shared" ca="1" si="26"/>
        <v/>
      </c>
    </row>
    <row r="327" spans="1:23" x14ac:dyDescent="0.2">
      <c r="A327" s="24"/>
      <c r="B327" s="49">
        <f t="shared" si="28"/>
        <v>316</v>
      </c>
      <c r="C327" s="50" t="s">
        <v>297</v>
      </c>
      <c r="D327" s="50" t="s">
        <v>392</v>
      </c>
      <c r="E327" s="26" t="str">
        <f t="shared" ca="1" si="27"/>
        <v/>
      </c>
      <c r="F327" s="24"/>
      <c r="G327" s="49">
        <f t="shared" si="30"/>
        <v>316</v>
      </c>
      <c r="H327" s="108" t="s">
        <v>49</v>
      </c>
      <c r="I327" s="108" t="s">
        <v>1324</v>
      </c>
      <c r="J327" s="90">
        <v>0</v>
      </c>
      <c r="K327" s="90">
        <v>0</v>
      </c>
      <c r="L327" s="90">
        <v>0</v>
      </c>
      <c r="M327" s="90">
        <v>0.1</v>
      </c>
      <c r="N327" s="90">
        <v>0.91435862124</v>
      </c>
      <c r="O327" s="91">
        <v>68.595665984939998</v>
      </c>
      <c r="P327" s="91">
        <v>0</v>
      </c>
      <c r="Q327" s="103">
        <v>0</v>
      </c>
      <c r="R327" s="26" t="str">
        <f t="shared" ca="1" si="25"/>
        <v/>
      </c>
      <c r="S327" s="24"/>
      <c r="T327" s="49" t="str">
        <f t="shared" si="29"/>
        <v/>
      </c>
      <c r="U327" s="50"/>
      <c r="V327" s="50"/>
      <c r="W327" s="26" t="str">
        <f t="shared" ca="1" si="26"/>
        <v/>
      </c>
    </row>
    <row r="328" spans="1:23" x14ac:dyDescent="0.2">
      <c r="A328" s="24"/>
      <c r="B328" s="49">
        <f t="shared" si="28"/>
        <v>317</v>
      </c>
      <c r="C328" s="50" t="s">
        <v>297</v>
      </c>
      <c r="D328" s="50" t="s">
        <v>896</v>
      </c>
      <c r="E328" s="26" t="str">
        <f t="shared" ca="1" si="27"/>
        <v/>
      </c>
      <c r="F328" s="24"/>
      <c r="G328" s="49">
        <f t="shared" si="30"/>
        <v>317</v>
      </c>
      <c r="H328" s="108" t="s">
        <v>49</v>
      </c>
      <c r="I328" s="108" t="s">
        <v>1462</v>
      </c>
      <c r="J328" s="90">
        <v>0</v>
      </c>
      <c r="K328" s="90">
        <v>0</v>
      </c>
      <c r="L328" s="90">
        <v>0</v>
      </c>
      <c r="M328" s="90">
        <v>5.9704271789999999E-2</v>
      </c>
      <c r="N328" s="90">
        <v>0</v>
      </c>
      <c r="O328" s="91">
        <v>12.984161209110001</v>
      </c>
      <c r="P328" s="91">
        <v>0</v>
      </c>
      <c r="Q328" s="103">
        <v>0</v>
      </c>
      <c r="R328" s="26" t="str">
        <f t="shared" ca="1" si="25"/>
        <v>Error</v>
      </c>
      <c r="S328" s="24"/>
      <c r="T328" s="49" t="str">
        <f t="shared" si="29"/>
        <v/>
      </c>
      <c r="U328" s="50"/>
      <c r="V328" s="50"/>
      <c r="W328" s="26" t="str">
        <f t="shared" ca="1" si="26"/>
        <v/>
      </c>
    </row>
    <row r="329" spans="1:23" x14ac:dyDescent="0.2">
      <c r="A329" s="24"/>
      <c r="B329" s="49">
        <f t="shared" si="28"/>
        <v>318</v>
      </c>
      <c r="C329" s="50" t="s">
        <v>297</v>
      </c>
      <c r="D329" s="50" t="s">
        <v>912</v>
      </c>
      <c r="E329" s="26" t="str">
        <f t="shared" ca="1" si="27"/>
        <v/>
      </c>
      <c r="F329" s="24"/>
      <c r="G329" s="49">
        <f t="shared" si="30"/>
        <v>318</v>
      </c>
      <c r="H329" s="108" t="s">
        <v>49</v>
      </c>
      <c r="I329" s="108" t="s">
        <v>1463</v>
      </c>
      <c r="J329" s="90">
        <v>0</v>
      </c>
      <c r="K329" s="90">
        <v>0</v>
      </c>
      <c r="L329" s="90">
        <v>0.33700043804000002</v>
      </c>
      <c r="M329" s="90">
        <v>16.100000000000001</v>
      </c>
      <c r="N329" s="90">
        <v>0.36122799999999999</v>
      </c>
      <c r="O329" s="91">
        <v>19.87817830506</v>
      </c>
      <c r="P329" s="91">
        <v>0</v>
      </c>
      <c r="Q329" s="103">
        <v>0</v>
      </c>
      <c r="R329" s="26" t="str">
        <f t="shared" ca="1" si="25"/>
        <v>Error</v>
      </c>
      <c r="S329" s="24"/>
      <c r="T329" s="49" t="str">
        <f t="shared" si="29"/>
        <v/>
      </c>
      <c r="U329" s="50"/>
      <c r="V329" s="50"/>
      <c r="W329" s="26" t="str">
        <f t="shared" ca="1" si="26"/>
        <v/>
      </c>
    </row>
    <row r="330" spans="1:23" x14ac:dyDescent="0.2">
      <c r="A330" s="24"/>
      <c r="B330" s="49">
        <f t="shared" si="28"/>
        <v>319</v>
      </c>
      <c r="C330" s="50" t="s">
        <v>297</v>
      </c>
      <c r="D330" s="50" t="s">
        <v>927</v>
      </c>
      <c r="E330" s="26" t="str">
        <f t="shared" ca="1" si="27"/>
        <v/>
      </c>
      <c r="F330" s="24"/>
      <c r="G330" s="49">
        <f t="shared" si="30"/>
        <v>319</v>
      </c>
      <c r="H330" s="108" t="s">
        <v>49</v>
      </c>
      <c r="I330" s="108" t="s">
        <v>1332</v>
      </c>
      <c r="J330" s="90">
        <v>0</v>
      </c>
      <c r="K330" s="90">
        <v>0</v>
      </c>
      <c r="L330" s="90">
        <v>0.44639334376000001</v>
      </c>
      <c r="M330" s="90">
        <v>20.3</v>
      </c>
      <c r="N330" s="90">
        <v>0.48073129328000003</v>
      </c>
      <c r="O330" s="91">
        <v>61.443574891140003</v>
      </c>
      <c r="P330" s="91">
        <v>0</v>
      </c>
      <c r="Q330" s="103">
        <v>0</v>
      </c>
      <c r="R330" s="26" t="str">
        <f t="shared" ca="1" si="25"/>
        <v/>
      </c>
      <c r="S330" s="24"/>
      <c r="T330" s="49" t="str">
        <f t="shared" si="29"/>
        <v/>
      </c>
      <c r="U330" s="50"/>
      <c r="V330" s="50"/>
      <c r="W330" s="26" t="str">
        <f t="shared" ca="1" si="26"/>
        <v/>
      </c>
    </row>
    <row r="331" spans="1:23" x14ac:dyDescent="0.2">
      <c r="A331" s="24"/>
      <c r="B331" s="49">
        <f t="shared" si="28"/>
        <v>320</v>
      </c>
      <c r="C331" s="50" t="s">
        <v>297</v>
      </c>
      <c r="D331" s="50" t="s">
        <v>955</v>
      </c>
      <c r="E331" s="26" t="str">
        <f t="shared" ca="1" si="27"/>
        <v/>
      </c>
      <c r="F331" s="24"/>
      <c r="G331" s="49">
        <f t="shared" si="30"/>
        <v>320</v>
      </c>
      <c r="H331" s="108" t="s">
        <v>49</v>
      </c>
      <c r="I331" s="108" t="s">
        <v>1335</v>
      </c>
      <c r="J331" s="90">
        <v>0</v>
      </c>
      <c r="K331" s="90">
        <v>0</v>
      </c>
      <c r="L331" s="90">
        <v>21.495014947350001</v>
      </c>
      <c r="M331" s="90">
        <v>73.072873940780013</v>
      </c>
      <c r="N331" s="90">
        <v>21.4658757495</v>
      </c>
      <c r="O331" s="91">
        <v>71.826238019400009</v>
      </c>
      <c r="P331" s="91">
        <v>5.68991403351</v>
      </c>
      <c r="Q331" s="103">
        <v>0.24716935656</v>
      </c>
      <c r="R331" s="26" t="str">
        <f t="shared" ca="1" si="25"/>
        <v/>
      </c>
      <c r="S331" s="24"/>
      <c r="T331" s="49" t="str">
        <f t="shared" si="29"/>
        <v/>
      </c>
      <c r="U331" s="50"/>
      <c r="V331" s="50"/>
      <c r="W331" s="26" t="str">
        <f t="shared" ca="1" si="26"/>
        <v/>
      </c>
    </row>
    <row r="332" spans="1:23" x14ac:dyDescent="0.2">
      <c r="A332" s="24"/>
      <c r="B332" s="49">
        <f t="shared" si="28"/>
        <v>321</v>
      </c>
      <c r="C332" s="50" t="s">
        <v>297</v>
      </c>
      <c r="D332" s="50" t="s">
        <v>967</v>
      </c>
      <c r="E332" s="26" t="str">
        <f t="shared" ca="1" si="27"/>
        <v/>
      </c>
      <c r="F332" s="24"/>
      <c r="G332" s="49">
        <f t="shared" si="30"/>
        <v>321</v>
      </c>
      <c r="H332" s="108" t="s">
        <v>49</v>
      </c>
      <c r="I332" s="108" t="s">
        <v>1464</v>
      </c>
      <c r="J332" s="90">
        <v>0</v>
      </c>
      <c r="K332" s="90">
        <v>0</v>
      </c>
      <c r="L332" s="90">
        <v>0</v>
      </c>
      <c r="M332" s="90">
        <v>0.1</v>
      </c>
      <c r="N332" s="90">
        <v>8.9485999999999996E-2</v>
      </c>
      <c r="O332" s="91">
        <v>11.7118012698</v>
      </c>
      <c r="P332" s="91">
        <v>0</v>
      </c>
      <c r="Q332" s="103">
        <v>0</v>
      </c>
      <c r="R332" s="26" t="str">
        <f t="shared" ref="R332:R395" ca="1" si="31">IF(I332="","",IF(ISERROR(VLOOKUP(I332,INDIRECT(H332),1,FALSE)),"Error",""))</f>
        <v>Error</v>
      </c>
      <c r="S332" s="24"/>
      <c r="T332" s="49" t="str">
        <f t="shared" si="29"/>
        <v/>
      </c>
      <c r="U332" s="50"/>
      <c r="V332" s="50"/>
      <c r="W332" s="26" t="str">
        <f t="shared" ref="W332:W395" ca="1" si="32">IF(V332="","",IF(ISERROR(VLOOKUP(V332,INDIRECT(U332),1,FALSE)),"Error",""))</f>
        <v/>
      </c>
    </row>
    <row r="333" spans="1:23" x14ac:dyDescent="0.2">
      <c r="A333" s="24"/>
      <c r="B333" s="49">
        <f t="shared" si="28"/>
        <v>322</v>
      </c>
      <c r="C333" s="50" t="s">
        <v>297</v>
      </c>
      <c r="D333" s="50" t="s">
        <v>845</v>
      </c>
      <c r="E333" s="26" t="str">
        <f t="shared" ref="E333:E396" ca="1" si="33">IF(D333="","",IF(ISERROR(VLOOKUP(D333,INDIRECT(C333),1,FALSE)),"Error",""))</f>
        <v/>
      </c>
      <c r="F333" s="24"/>
      <c r="G333" s="49">
        <f t="shared" si="30"/>
        <v>322</v>
      </c>
      <c r="H333" s="108" t="s">
        <v>49</v>
      </c>
      <c r="I333" s="108" t="s">
        <v>1465</v>
      </c>
      <c r="J333" s="90">
        <v>0</v>
      </c>
      <c r="K333" s="90">
        <v>0</v>
      </c>
      <c r="L333" s="90">
        <v>0.64821499226000001</v>
      </c>
      <c r="M333" s="90">
        <v>1.91831114152</v>
      </c>
      <c r="N333" s="90">
        <v>0.48402475129</v>
      </c>
      <c r="O333" s="91">
        <v>7.9297537671199994</v>
      </c>
      <c r="P333" s="91">
        <v>0</v>
      </c>
      <c r="Q333" s="103">
        <v>0</v>
      </c>
      <c r="R333" s="26" t="str">
        <f t="shared" ca="1" si="31"/>
        <v>Error</v>
      </c>
      <c r="S333" s="24"/>
      <c r="T333" s="49" t="str">
        <f t="shared" si="29"/>
        <v/>
      </c>
      <c r="U333" s="50"/>
      <c r="V333" s="50"/>
      <c r="W333" s="26" t="str">
        <f t="shared" ca="1" si="32"/>
        <v/>
      </c>
    </row>
    <row r="334" spans="1:23" x14ac:dyDescent="0.2">
      <c r="A334" s="24"/>
      <c r="B334" s="49">
        <f t="shared" ref="B334:B397" si="34">IF(AND(C333&lt;&gt;"",ISNUMBER(B333)),B333+1,"")</f>
        <v>323</v>
      </c>
      <c r="C334" s="50" t="s">
        <v>297</v>
      </c>
      <c r="D334" s="50" t="s">
        <v>987</v>
      </c>
      <c r="E334" s="26" t="str">
        <f t="shared" ca="1" si="33"/>
        <v/>
      </c>
      <c r="F334" s="24"/>
      <c r="G334" s="49">
        <f t="shared" si="30"/>
        <v>323</v>
      </c>
      <c r="H334" s="108" t="s">
        <v>49</v>
      </c>
      <c r="I334" s="108" t="s">
        <v>1343</v>
      </c>
      <c r="J334" s="90">
        <v>0</v>
      </c>
      <c r="K334" s="90">
        <v>0</v>
      </c>
      <c r="L334" s="90">
        <v>0.95896562544999997</v>
      </c>
      <c r="M334" s="90">
        <v>34.299999999999997</v>
      </c>
      <c r="N334" s="90">
        <v>0.87139832521000005</v>
      </c>
      <c r="O334" s="91">
        <v>79.480280012000009</v>
      </c>
      <c r="P334" s="91">
        <v>0</v>
      </c>
      <c r="Q334" s="103">
        <v>0</v>
      </c>
      <c r="R334" s="26" t="str">
        <f t="shared" ca="1" si="31"/>
        <v/>
      </c>
      <c r="S334" s="24"/>
      <c r="T334" s="49" t="str">
        <f t="shared" ref="T334:T397" si="35">IF(AND(U333&lt;&gt;"",ISNUMBER(T333)),T333+1,"")</f>
        <v/>
      </c>
      <c r="U334" s="50"/>
      <c r="V334" s="50"/>
      <c r="W334" s="26" t="str">
        <f t="shared" ca="1" si="32"/>
        <v/>
      </c>
    </row>
    <row r="335" spans="1:23" x14ac:dyDescent="0.2">
      <c r="A335" s="24"/>
      <c r="B335" s="49">
        <f t="shared" si="34"/>
        <v>324</v>
      </c>
      <c r="C335" s="50" t="s">
        <v>297</v>
      </c>
      <c r="D335" s="50" t="s">
        <v>999</v>
      </c>
      <c r="E335" s="26" t="str">
        <f t="shared" ca="1" si="33"/>
        <v/>
      </c>
      <c r="F335" s="24"/>
      <c r="G335" s="49">
        <f t="shared" si="30"/>
        <v>324</v>
      </c>
      <c r="H335" s="108" t="s">
        <v>49</v>
      </c>
      <c r="I335" s="108" t="s">
        <v>1466</v>
      </c>
      <c r="J335" s="90">
        <v>0</v>
      </c>
      <c r="K335" s="90">
        <v>0</v>
      </c>
      <c r="L335" s="90">
        <v>0</v>
      </c>
      <c r="M335" s="90">
        <v>0</v>
      </c>
      <c r="N335" s="90">
        <v>0</v>
      </c>
      <c r="O335" s="91">
        <v>0</v>
      </c>
      <c r="P335" s="91">
        <v>0</v>
      </c>
      <c r="Q335" s="103">
        <v>0</v>
      </c>
      <c r="R335" s="26" t="str">
        <f t="shared" ca="1" si="31"/>
        <v>Error</v>
      </c>
      <c r="S335" s="24"/>
      <c r="T335" s="49" t="str">
        <f t="shared" si="35"/>
        <v/>
      </c>
      <c r="U335" s="50"/>
      <c r="V335" s="50"/>
      <c r="W335" s="26" t="str">
        <f t="shared" ca="1" si="32"/>
        <v/>
      </c>
    </row>
    <row r="336" spans="1:23" x14ac:dyDescent="0.2">
      <c r="A336" s="24"/>
      <c r="B336" s="49">
        <f t="shared" si="34"/>
        <v>325</v>
      </c>
      <c r="C336" s="50" t="s">
        <v>297</v>
      </c>
      <c r="D336" s="50" t="s">
        <v>1010</v>
      </c>
      <c r="E336" s="26" t="str">
        <f t="shared" ca="1" si="33"/>
        <v/>
      </c>
      <c r="F336" s="24"/>
      <c r="G336" s="49">
        <f t="shared" si="30"/>
        <v>325</v>
      </c>
      <c r="H336" s="108" t="s">
        <v>49</v>
      </c>
      <c r="I336" s="108" t="s">
        <v>1467</v>
      </c>
      <c r="J336" s="90">
        <v>0</v>
      </c>
      <c r="K336" s="90">
        <v>0</v>
      </c>
      <c r="L336" s="90">
        <v>0.40349390624999998</v>
      </c>
      <c r="M336" s="90">
        <v>16.16926327146</v>
      </c>
      <c r="N336" s="90">
        <v>0.478215</v>
      </c>
      <c r="O336" s="91">
        <v>72.607358960110005</v>
      </c>
      <c r="P336" s="91">
        <v>0</v>
      </c>
      <c r="Q336" s="103">
        <v>0</v>
      </c>
      <c r="R336" s="26" t="str">
        <f t="shared" ca="1" si="31"/>
        <v>Error</v>
      </c>
      <c r="S336" s="24"/>
      <c r="T336" s="49" t="str">
        <f t="shared" si="35"/>
        <v/>
      </c>
      <c r="U336" s="50"/>
      <c r="V336" s="50"/>
      <c r="W336" s="26" t="str">
        <f t="shared" ca="1" si="32"/>
        <v/>
      </c>
    </row>
    <row r="337" spans="1:23" x14ac:dyDescent="0.2">
      <c r="A337" s="24"/>
      <c r="B337" s="49">
        <f t="shared" si="34"/>
        <v>326</v>
      </c>
      <c r="C337" s="50" t="s">
        <v>297</v>
      </c>
      <c r="D337" s="50" t="s">
        <v>1020</v>
      </c>
      <c r="E337" s="26" t="str">
        <f t="shared" ca="1" si="33"/>
        <v/>
      </c>
      <c r="F337" s="24"/>
      <c r="G337" s="49">
        <f t="shared" si="30"/>
        <v>326</v>
      </c>
      <c r="H337" s="108" t="s">
        <v>49</v>
      </c>
      <c r="I337" s="108" t="s">
        <v>1348</v>
      </c>
      <c r="J337" s="90">
        <v>0</v>
      </c>
      <c r="K337" s="90">
        <v>0</v>
      </c>
      <c r="L337" s="90">
        <v>0.91907998839000005</v>
      </c>
      <c r="M337" s="90">
        <v>54.8</v>
      </c>
      <c r="N337" s="90">
        <v>0.92574005570999995</v>
      </c>
      <c r="O337" s="91">
        <v>67.165711069660006</v>
      </c>
      <c r="P337" s="91">
        <v>0</v>
      </c>
      <c r="Q337" s="103">
        <v>0</v>
      </c>
      <c r="R337" s="26" t="str">
        <f t="shared" ca="1" si="31"/>
        <v/>
      </c>
      <c r="S337" s="24"/>
      <c r="T337" s="49" t="str">
        <f t="shared" si="35"/>
        <v/>
      </c>
      <c r="U337" s="50"/>
      <c r="V337" s="50"/>
      <c r="W337" s="26" t="str">
        <f t="shared" ca="1" si="32"/>
        <v/>
      </c>
    </row>
    <row r="338" spans="1:23" x14ac:dyDescent="0.2">
      <c r="A338" s="24"/>
      <c r="B338" s="49">
        <f t="shared" si="34"/>
        <v>327</v>
      </c>
      <c r="C338" s="50" t="s">
        <v>297</v>
      </c>
      <c r="D338" s="50" t="s">
        <v>1048</v>
      </c>
      <c r="E338" s="26" t="str">
        <f t="shared" ca="1" si="33"/>
        <v/>
      </c>
      <c r="F338" s="24"/>
      <c r="G338" s="49">
        <f t="shared" si="30"/>
        <v>327</v>
      </c>
      <c r="H338" s="108" t="s">
        <v>49</v>
      </c>
      <c r="I338" s="108" t="s">
        <v>1350</v>
      </c>
      <c r="J338" s="90">
        <v>0</v>
      </c>
      <c r="K338" s="90">
        <v>0</v>
      </c>
      <c r="L338" s="90">
        <v>2.47342357482</v>
      </c>
      <c r="M338" s="90">
        <v>26.9</v>
      </c>
      <c r="N338" s="90">
        <v>2.4711211496399996</v>
      </c>
      <c r="O338" s="91">
        <v>54.580270139579994</v>
      </c>
      <c r="P338" s="91">
        <v>1.4215866264599999</v>
      </c>
      <c r="Q338" s="103">
        <v>0.36199397387999999</v>
      </c>
      <c r="R338" s="26" t="str">
        <f t="shared" ca="1" si="31"/>
        <v/>
      </c>
      <c r="S338" s="24"/>
      <c r="T338" s="49" t="str">
        <f t="shared" si="35"/>
        <v/>
      </c>
      <c r="U338" s="50"/>
      <c r="V338" s="50"/>
      <c r="W338" s="26" t="str">
        <f t="shared" ca="1" si="32"/>
        <v/>
      </c>
    </row>
    <row r="339" spans="1:23" x14ac:dyDescent="0.2">
      <c r="A339" s="24"/>
      <c r="B339" s="49">
        <f t="shared" si="34"/>
        <v>328</v>
      </c>
      <c r="C339" s="50" t="s">
        <v>297</v>
      </c>
      <c r="D339" s="50" t="s">
        <v>1075</v>
      </c>
      <c r="E339" s="26" t="str">
        <f t="shared" ca="1" si="33"/>
        <v/>
      </c>
      <c r="F339" s="24"/>
      <c r="G339" s="49">
        <f t="shared" si="30"/>
        <v>328</v>
      </c>
      <c r="H339" s="108" t="s">
        <v>49</v>
      </c>
      <c r="I339" s="108" t="s">
        <v>1468</v>
      </c>
      <c r="J339" s="90">
        <v>0</v>
      </c>
      <c r="K339" s="90">
        <v>0</v>
      </c>
      <c r="L339" s="90">
        <v>0</v>
      </c>
      <c r="M339" s="90">
        <v>15</v>
      </c>
      <c r="N339" s="90">
        <v>0</v>
      </c>
      <c r="O339" s="91">
        <v>13.023603820250001</v>
      </c>
      <c r="P339" s="91">
        <v>0</v>
      </c>
      <c r="Q339" s="103">
        <v>0</v>
      </c>
      <c r="R339" s="26" t="str">
        <f t="shared" ca="1" si="31"/>
        <v>Error</v>
      </c>
      <c r="S339" s="24"/>
      <c r="T339" s="49" t="str">
        <f t="shared" si="35"/>
        <v/>
      </c>
      <c r="U339" s="50"/>
      <c r="V339" s="50"/>
      <c r="W339" s="26" t="str">
        <f t="shared" ca="1" si="32"/>
        <v/>
      </c>
    </row>
    <row r="340" spans="1:23" x14ac:dyDescent="0.2">
      <c r="A340" s="24"/>
      <c r="B340" s="49">
        <f t="shared" si="34"/>
        <v>329</v>
      </c>
      <c r="C340" s="50" t="s">
        <v>297</v>
      </c>
      <c r="D340" s="50" t="s">
        <v>1066</v>
      </c>
      <c r="E340" s="26" t="str">
        <f t="shared" ca="1" si="33"/>
        <v/>
      </c>
      <c r="F340" s="24"/>
      <c r="G340" s="49">
        <f t="shared" si="30"/>
        <v>329</v>
      </c>
      <c r="H340" s="108" t="s">
        <v>49</v>
      </c>
      <c r="I340" s="108" t="s">
        <v>1354</v>
      </c>
      <c r="J340" s="90">
        <v>0</v>
      </c>
      <c r="K340" s="90">
        <v>0</v>
      </c>
      <c r="L340" s="90">
        <v>0</v>
      </c>
      <c r="M340" s="90">
        <v>14.9</v>
      </c>
      <c r="N340" s="90">
        <v>0</v>
      </c>
      <c r="O340" s="91">
        <v>28.794188183519999</v>
      </c>
      <c r="P340" s="91">
        <v>0</v>
      </c>
      <c r="Q340" s="103">
        <v>0</v>
      </c>
      <c r="R340" s="26" t="str">
        <f t="shared" ca="1" si="31"/>
        <v/>
      </c>
      <c r="S340" s="24"/>
      <c r="T340" s="49" t="str">
        <f t="shared" si="35"/>
        <v/>
      </c>
      <c r="U340" s="50"/>
      <c r="V340" s="50"/>
      <c r="W340" s="26" t="str">
        <f t="shared" ca="1" si="32"/>
        <v/>
      </c>
    </row>
    <row r="341" spans="1:23" x14ac:dyDescent="0.2">
      <c r="A341" s="24"/>
      <c r="B341" s="49">
        <f t="shared" si="34"/>
        <v>330</v>
      </c>
      <c r="C341" s="50" t="s">
        <v>298</v>
      </c>
      <c r="D341" s="50" t="s">
        <v>360</v>
      </c>
      <c r="E341" s="26" t="str">
        <f t="shared" ca="1" si="33"/>
        <v/>
      </c>
      <c r="F341" s="24"/>
      <c r="G341" s="49">
        <f t="shared" si="30"/>
        <v>330</v>
      </c>
      <c r="H341" s="108" t="s">
        <v>50</v>
      </c>
      <c r="I341" s="108" t="s">
        <v>309</v>
      </c>
      <c r="J341" s="90">
        <v>0</v>
      </c>
      <c r="K341" s="90">
        <v>0</v>
      </c>
      <c r="L341" s="90">
        <v>1.22092522818</v>
      </c>
      <c r="M341" s="90">
        <v>35</v>
      </c>
      <c r="N341" s="90">
        <v>1.15492443948</v>
      </c>
      <c r="O341" s="91">
        <v>102.18982135331001</v>
      </c>
      <c r="P341" s="91">
        <v>0</v>
      </c>
      <c r="Q341" s="103">
        <v>0</v>
      </c>
      <c r="R341" s="26" t="str">
        <f t="shared" ca="1" si="31"/>
        <v/>
      </c>
      <c r="S341" s="24"/>
      <c r="T341" s="49" t="str">
        <f t="shared" si="35"/>
        <v/>
      </c>
      <c r="U341" s="50"/>
      <c r="V341" s="50"/>
      <c r="W341" s="26" t="str">
        <f t="shared" ca="1" si="32"/>
        <v/>
      </c>
    </row>
    <row r="342" spans="1:23" x14ac:dyDescent="0.2">
      <c r="A342" s="24"/>
      <c r="B342" s="49">
        <f t="shared" si="34"/>
        <v>331</v>
      </c>
      <c r="C342" s="50" t="s">
        <v>299</v>
      </c>
      <c r="D342" s="50" t="s">
        <v>391</v>
      </c>
      <c r="E342" s="26" t="str">
        <f t="shared" ca="1" si="33"/>
        <v/>
      </c>
      <c r="F342" s="24"/>
      <c r="G342" s="49">
        <f t="shared" si="30"/>
        <v>331</v>
      </c>
      <c r="H342" s="108" t="s">
        <v>50</v>
      </c>
      <c r="I342" s="108" t="s">
        <v>340</v>
      </c>
      <c r="J342" s="90">
        <v>0</v>
      </c>
      <c r="K342" s="90">
        <v>0</v>
      </c>
      <c r="L342" s="90">
        <v>2.1098887286399997</v>
      </c>
      <c r="M342" s="90">
        <v>50.915211669180003</v>
      </c>
      <c r="N342" s="90">
        <v>2.0480187851199996</v>
      </c>
      <c r="O342" s="91">
        <v>54.327259347520005</v>
      </c>
      <c r="P342" s="91">
        <v>0</v>
      </c>
      <c r="Q342" s="103">
        <v>0</v>
      </c>
      <c r="R342" s="26" t="str">
        <f t="shared" ca="1" si="31"/>
        <v/>
      </c>
      <c r="S342" s="24"/>
      <c r="T342" s="49" t="str">
        <f t="shared" si="35"/>
        <v/>
      </c>
      <c r="U342" s="50"/>
      <c r="V342" s="50"/>
      <c r="W342" s="26" t="str">
        <f t="shared" ca="1" si="32"/>
        <v/>
      </c>
    </row>
    <row r="343" spans="1:23" x14ac:dyDescent="0.2">
      <c r="A343" s="24"/>
      <c r="B343" s="49">
        <f t="shared" si="34"/>
        <v>332</v>
      </c>
      <c r="C343" s="50" t="s">
        <v>288</v>
      </c>
      <c r="D343" s="50" t="s">
        <v>528</v>
      </c>
      <c r="E343" s="26" t="str">
        <f t="shared" ca="1" si="33"/>
        <v/>
      </c>
      <c r="F343" s="24"/>
      <c r="G343" s="49">
        <f t="shared" si="30"/>
        <v>332</v>
      </c>
      <c r="H343" s="108" t="s">
        <v>50</v>
      </c>
      <c r="I343" s="108" t="s">
        <v>368</v>
      </c>
      <c r="J343" s="90">
        <v>0</v>
      </c>
      <c r="K343" s="90">
        <v>0</v>
      </c>
      <c r="L343" s="90">
        <v>0.59420438202000003</v>
      </c>
      <c r="M343" s="90">
        <v>13.471219141799999</v>
      </c>
      <c r="N343" s="90">
        <v>0.51283159008000001</v>
      </c>
      <c r="O343" s="91">
        <v>26.703049069270001</v>
      </c>
      <c r="P343" s="91">
        <v>0</v>
      </c>
      <c r="Q343" s="103">
        <v>0</v>
      </c>
      <c r="R343" s="26" t="str">
        <f t="shared" ca="1" si="31"/>
        <v/>
      </c>
      <c r="S343" s="24"/>
      <c r="T343" s="49" t="str">
        <f t="shared" si="35"/>
        <v/>
      </c>
      <c r="U343" s="50"/>
      <c r="V343" s="50"/>
      <c r="W343" s="26" t="str">
        <f t="shared" ca="1" si="32"/>
        <v/>
      </c>
    </row>
    <row r="344" spans="1:23" x14ac:dyDescent="0.2">
      <c r="A344" s="24"/>
      <c r="B344" s="49">
        <f t="shared" si="34"/>
        <v>333</v>
      </c>
      <c r="C344" s="50" t="s">
        <v>281</v>
      </c>
      <c r="D344" s="50" t="s">
        <v>1322</v>
      </c>
      <c r="E344" s="26" t="str">
        <f t="shared" ca="1" si="33"/>
        <v/>
      </c>
      <c r="F344" s="24"/>
      <c r="G344" s="49">
        <f t="shared" ref="G344:G407" si="36">IF(AND(H343&lt;&gt;"",ISNUMBER(G343)),G343+1,"")</f>
        <v>333</v>
      </c>
      <c r="H344" s="108" t="s">
        <v>50</v>
      </c>
      <c r="I344" s="108" t="s">
        <v>1469</v>
      </c>
      <c r="J344" s="90">
        <v>0</v>
      </c>
      <c r="K344" s="90">
        <v>0</v>
      </c>
      <c r="L344" s="90">
        <v>0.17003631744000003</v>
      </c>
      <c r="M344" s="90">
        <v>16.16322435408</v>
      </c>
      <c r="N344" s="90">
        <v>0.13041406976</v>
      </c>
      <c r="O344" s="91">
        <v>18.877828093039998</v>
      </c>
      <c r="P344" s="91">
        <v>0</v>
      </c>
      <c r="Q344" s="103">
        <v>0</v>
      </c>
      <c r="R344" s="26" t="str">
        <f t="shared" ca="1" si="31"/>
        <v>Error</v>
      </c>
      <c r="S344" s="24"/>
      <c r="T344" s="49" t="str">
        <f t="shared" si="35"/>
        <v/>
      </c>
      <c r="U344" s="50"/>
      <c r="V344" s="50"/>
      <c r="W344" s="26" t="str">
        <f t="shared" ca="1" si="32"/>
        <v/>
      </c>
    </row>
    <row r="345" spans="1:23" x14ac:dyDescent="0.2">
      <c r="A345" s="24"/>
      <c r="B345" s="49">
        <f t="shared" si="34"/>
        <v>334</v>
      </c>
      <c r="C345" s="50" t="s">
        <v>271</v>
      </c>
      <c r="D345" s="50" t="s">
        <v>699</v>
      </c>
      <c r="E345" s="26" t="str">
        <f t="shared" ca="1" si="33"/>
        <v/>
      </c>
      <c r="F345" s="24"/>
      <c r="G345" s="49">
        <f t="shared" si="36"/>
        <v>334</v>
      </c>
      <c r="H345" s="108" t="s">
        <v>50</v>
      </c>
      <c r="I345" s="108" t="s">
        <v>1470</v>
      </c>
      <c r="J345" s="90">
        <v>0</v>
      </c>
      <c r="K345" s="90">
        <v>0</v>
      </c>
      <c r="L345" s="90">
        <v>4.9298281970399991</v>
      </c>
      <c r="M345" s="90">
        <v>23.2</v>
      </c>
      <c r="N345" s="90">
        <v>4.8133282091999998</v>
      </c>
      <c r="O345" s="91">
        <v>28.932230613550001</v>
      </c>
      <c r="P345" s="91">
        <v>0</v>
      </c>
      <c r="Q345" s="103">
        <v>0</v>
      </c>
      <c r="R345" s="26" t="str">
        <f t="shared" ca="1" si="31"/>
        <v>Error</v>
      </c>
      <c r="S345" s="24"/>
      <c r="T345" s="49" t="str">
        <f t="shared" si="35"/>
        <v/>
      </c>
      <c r="U345" s="50"/>
      <c r="V345" s="50"/>
      <c r="W345" s="26" t="str">
        <f t="shared" ca="1" si="32"/>
        <v/>
      </c>
    </row>
    <row r="346" spans="1:23" x14ac:dyDescent="0.2">
      <c r="A346" s="24"/>
      <c r="B346" s="49">
        <f t="shared" si="34"/>
        <v>335</v>
      </c>
      <c r="C346" s="50" t="s">
        <v>49</v>
      </c>
      <c r="D346" s="50" t="s">
        <v>1286</v>
      </c>
      <c r="E346" s="26" t="str">
        <f t="shared" ca="1" si="33"/>
        <v/>
      </c>
      <c r="F346" s="24"/>
      <c r="G346" s="49">
        <f t="shared" si="36"/>
        <v>335</v>
      </c>
      <c r="H346" s="108" t="s">
        <v>50</v>
      </c>
      <c r="I346" s="108" t="s">
        <v>460</v>
      </c>
      <c r="J346" s="90">
        <v>0</v>
      </c>
      <c r="K346" s="90">
        <v>0</v>
      </c>
      <c r="L346" s="90">
        <v>0.42976830385999998</v>
      </c>
      <c r="M346" s="90">
        <v>24.55272484448</v>
      </c>
      <c r="N346" s="90">
        <v>0.43539800000000001</v>
      </c>
      <c r="O346" s="91">
        <v>58.25978039871999</v>
      </c>
      <c r="P346" s="91">
        <v>0</v>
      </c>
      <c r="Q346" s="103">
        <v>0</v>
      </c>
      <c r="R346" s="26" t="str">
        <f t="shared" ca="1" si="31"/>
        <v/>
      </c>
      <c r="S346" s="24"/>
      <c r="T346" s="49" t="str">
        <f t="shared" si="35"/>
        <v/>
      </c>
      <c r="U346" s="50"/>
      <c r="V346" s="50"/>
      <c r="W346" s="26" t="str">
        <f t="shared" ca="1" si="32"/>
        <v/>
      </c>
    </row>
    <row r="347" spans="1:23" x14ac:dyDescent="0.2">
      <c r="A347" s="24"/>
      <c r="B347" s="49">
        <f t="shared" si="34"/>
        <v>336</v>
      </c>
      <c r="C347" s="50"/>
      <c r="D347" s="50"/>
      <c r="E347" s="26" t="str">
        <f t="shared" ca="1" si="33"/>
        <v/>
      </c>
      <c r="F347" s="24"/>
      <c r="G347" s="49">
        <f t="shared" si="36"/>
        <v>336</v>
      </c>
      <c r="H347" s="108" t="s">
        <v>50</v>
      </c>
      <c r="I347" s="108" t="s">
        <v>488</v>
      </c>
      <c r="J347" s="90">
        <v>0</v>
      </c>
      <c r="K347" s="90">
        <v>0</v>
      </c>
      <c r="L347" s="90">
        <v>7.5436730403599999</v>
      </c>
      <c r="M347" s="90">
        <v>55.9</v>
      </c>
      <c r="N347" s="90">
        <v>7.5050412827099997</v>
      </c>
      <c r="O347" s="91">
        <v>102.98956759187999</v>
      </c>
      <c r="P347" s="91">
        <v>3.0889341428699999</v>
      </c>
      <c r="Q347" s="103">
        <v>0.43705205558999999</v>
      </c>
      <c r="R347" s="26" t="str">
        <f t="shared" ca="1" si="31"/>
        <v/>
      </c>
      <c r="S347" s="24"/>
      <c r="T347" s="49" t="str">
        <f t="shared" si="35"/>
        <v/>
      </c>
      <c r="U347" s="50"/>
      <c r="V347" s="50"/>
      <c r="W347" s="26" t="str">
        <f t="shared" ca="1" si="32"/>
        <v/>
      </c>
    </row>
    <row r="348" spans="1:23" x14ac:dyDescent="0.2">
      <c r="A348" s="24"/>
      <c r="B348" s="49" t="str">
        <f t="shared" si="34"/>
        <v/>
      </c>
      <c r="C348" s="50"/>
      <c r="D348" s="50"/>
      <c r="E348" s="26" t="str">
        <f t="shared" ca="1" si="33"/>
        <v/>
      </c>
      <c r="F348" s="24"/>
      <c r="G348" s="49">
        <f t="shared" si="36"/>
        <v>337</v>
      </c>
      <c r="H348" s="108" t="s">
        <v>50</v>
      </c>
      <c r="I348" s="108" t="s">
        <v>516</v>
      </c>
      <c r="J348" s="90">
        <v>0</v>
      </c>
      <c r="K348" s="90">
        <v>0</v>
      </c>
      <c r="L348" s="90">
        <v>0.31430877464999996</v>
      </c>
      <c r="M348" s="90">
        <v>19.600000000000001</v>
      </c>
      <c r="N348" s="90">
        <v>0.34525289517000002</v>
      </c>
      <c r="O348" s="91">
        <v>25.600774656760002</v>
      </c>
      <c r="P348" s="91">
        <v>0</v>
      </c>
      <c r="Q348" s="103">
        <v>0</v>
      </c>
      <c r="R348" s="26" t="str">
        <f t="shared" ca="1" si="31"/>
        <v/>
      </c>
      <c r="S348" s="24"/>
      <c r="T348" s="49" t="str">
        <f t="shared" si="35"/>
        <v/>
      </c>
      <c r="U348" s="50"/>
      <c r="V348" s="50"/>
      <c r="W348" s="26" t="str">
        <f t="shared" ca="1" si="32"/>
        <v/>
      </c>
    </row>
    <row r="349" spans="1:23" x14ac:dyDescent="0.2">
      <c r="A349" s="24"/>
      <c r="B349" s="49" t="str">
        <f t="shared" si="34"/>
        <v/>
      </c>
      <c r="C349" s="50"/>
      <c r="D349" s="50"/>
      <c r="E349" s="26" t="str">
        <f t="shared" ca="1" si="33"/>
        <v/>
      </c>
      <c r="F349" s="24"/>
      <c r="G349" s="49">
        <f t="shared" si="36"/>
        <v>338</v>
      </c>
      <c r="H349" s="108" t="s">
        <v>50</v>
      </c>
      <c r="I349" s="108" t="s">
        <v>542</v>
      </c>
      <c r="J349" s="90">
        <v>0</v>
      </c>
      <c r="K349" s="90">
        <v>0</v>
      </c>
      <c r="L349" s="90">
        <v>35.554154580750009</v>
      </c>
      <c r="M349" s="90">
        <v>129.31069544421999</v>
      </c>
      <c r="N349" s="90">
        <v>36.58345313025</v>
      </c>
      <c r="O349" s="91">
        <v>139.49657315079997</v>
      </c>
      <c r="P349" s="91">
        <v>12.75223911</v>
      </c>
      <c r="Q349" s="103">
        <v>1.6585207590599997</v>
      </c>
      <c r="R349" s="26" t="str">
        <f t="shared" ca="1" si="31"/>
        <v/>
      </c>
      <c r="S349" s="24"/>
      <c r="T349" s="49" t="str">
        <f t="shared" si="35"/>
        <v/>
      </c>
      <c r="U349" s="50"/>
      <c r="V349" s="50"/>
      <c r="W349" s="26" t="str">
        <f t="shared" ca="1" si="32"/>
        <v/>
      </c>
    </row>
    <row r="350" spans="1:23" x14ac:dyDescent="0.2">
      <c r="A350" s="24"/>
      <c r="B350" s="49" t="str">
        <f t="shared" si="34"/>
        <v/>
      </c>
      <c r="C350" s="50"/>
      <c r="D350" s="50"/>
      <c r="E350" s="26" t="str">
        <f t="shared" ca="1" si="33"/>
        <v/>
      </c>
      <c r="F350" s="24"/>
      <c r="G350" s="49">
        <f t="shared" si="36"/>
        <v>339</v>
      </c>
      <c r="H350" s="108" t="s">
        <v>50</v>
      </c>
      <c r="I350" s="108" t="s">
        <v>566</v>
      </c>
      <c r="J350" s="90">
        <v>0</v>
      </c>
      <c r="K350" s="90">
        <v>0</v>
      </c>
      <c r="L350" s="90">
        <v>1.2856553552499996</v>
      </c>
      <c r="M350" s="90">
        <v>27.4</v>
      </c>
      <c r="N350" s="90">
        <v>1.2952282115499998</v>
      </c>
      <c r="O350" s="91">
        <v>29.806824850940004</v>
      </c>
      <c r="P350" s="91">
        <v>0</v>
      </c>
      <c r="Q350" s="103">
        <v>0</v>
      </c>
      <c r="R350" s="26" t="str">
        <f t="shared" ca="1" si="31"/>
        <v/>
      </c>
      <c r="S350" s="24"/>
      <c r="T350" s="49" t="str">
        <f t="shared" si="35"/>
        <v/>
      </c>
      <c r="U350" s="50"/>
      <c r="V350" s="50"/>
      <c r="W350" s="26" t="str">
        <f t="shared" ca="1" si="32"/>
        <v/>
      </c>
    </row>
    <row r="351" spans="1:23" x14ac:dyDescent="0.2">
      <c r="A351" s="24"/>
      <c r="B351" s="49" t="str">
        <f t="shared" si="34"/>
        <v/>
      </c>
      <c r="C351" s="50"/>
      <c r="D351" s="50"/>
      <c r="E351" s="26" t="str">
        <f t="shared" ca="1" si="33"/>
        <v/>
      </c>
      <c r="F351" s="24"/>
      <c r="G351" s="49">
        <f t="shared" si="36"/>
        <v>340</v>
      </c>
      <c r="H351" s="108" t="s">
        <v>50</v>
      </c>
      <c r="I351" s="108" t="s">
        <v>591</v>
      </c>
      <c r="J351" s="90">
        <v>0</v>
      </c>
      <c r="K351" s="90">
        <v>0</v>
      </c>
      <c r="L351" s="90">
        <v>0.22085410999999999</v>
      </c>
      <c r="M351" s="90">
        <v>10</v>
      </c>
      <c r="N351" s="90">
        <v>7.1122774250000007E-2</v>
      </c>
      <c r="O351" s="91">
        <v>13.762609383369998</v>
      </c>
      <c r="P351" s="91">
        <v>0</v>
      </c>
      <c r="Q351" s="103">
        <v>0</v>
      </c>
      <c r="R351" s="26" t="str">
        <f t="shared" ca="1" si="31"/>
        <v/>
      </c>
      <c r="S351" s="24"/>
      <c r="T351" s="49" t="str">
        <f t="shared" si="35"/>
        <v/>
      </c>
      <c r="U351" s="50"/>
      <c r="V351" s="50"/>
      <c r="W351" s="26" t="str">
        <f t="shared" ca="1" si="32"/>
        <v/>
      </c>
    </row>
    <row r="352" spans="1:23" x14ac:dyDescent="0.2">
      <c r="A352" s="24"/>
      <c r="B352" s="49" t="str">
        <f t="shared" si="34"/>
        <v/>
      </c>
      <c r="C352" s="50"/>
      <c r="D352" s="50"/>
      <c r="E352" s="26" t="str">
        <f t="shared" ca="1" si="33"/>
        <v/>
      </c>
      <c r="F352" s="24"/>
      <c r="G352" s="49">
        <f t="shared" si="36"/>
        <v>341</v>
      </c>
      <c r="H352" s="108" t="s">
        <v>50</v>
      </c>
      <c r="I352" s="108" t="s">
        <v>613</v>
      </c>
      <c r="J352" s="90">
        <v>0</v>
      </c>
      <c r="K352" s="90">
        <v>0</v>
      </c>
      <c r="L352" s="90">
        <v>0.74113266604000005</v>
      </c>
      <c r="M352" s="90">
        <v>9.9779775157499984</v>
      </c>
      <c r="N352" s="90">
        <v>0.70457478772000004</v>
      </c>
      <c r="O352" s="91">
        <v>17.5</v>
      </c>
      <c r="P352" s="91">
        <v>0</v>
      </c>
      <c r="Q352" s="103">
        <v>0</v>
      </c>
      <c r="R352" s="26" t="str">
        <f t="shared" ca="1" si="31"/>
        <v/>
      </c>
      <c r="S352" s="24"/>
      <c r="T352" s="49" t="str">
        <f t="shared" si="35"/>
        <v/>
      </c>
      <c r="U352" s="50"/>
      <c r="V352" s="50"/>
      <c r="W352" s="26" t="str">
        <f t="shared" ca="1" si="32"/>
        <v/>
      </c>
    </row>
    <row r="353" spans="1:23" x14ac:dyDescent="0.2">
      <c r="A353" s="24"/>
      <c r="B353" s="49" t="str">
        <f t="shared" si="34"/>
        <v/>
      </c>
      <c r="C353" s="50"/>
      <c r="D353" s="50"/>
      <c r="E353" s="26" t="str">
        <f t="shared" ca="1" si="33"/>
        <v/>
      </c>
      <c r="F353" s="24"/>
      <c r="G353" s="49">
        <f t="shared" si="36"/>
        <v>342</v>
      </c>
      <c r="H353" s="108" t="s">
        <v>50</v>
      </c>
      <c r="I353" s="108" t="s">
        <v>636</v>
      </c>
      <c r="J353" s="90">
        <v>0</v>
      </c>
      <c r="K353" s="90">
        <v>0</v>
      </c>
      <c r="L353" s="90">
        <v>0</v>
      </c>
      <c r="M353" s="90">
        <v>9.3780289548000013</v>
      </c>
      <c r="N353" s="90">
        <v>0</v>
      </c>
      <c r="O353" s="91">
        <v>28.769312072160002</v>
      </c>
      <c r="P353" s="91">
        <v>0</v>
      </c>
      <c r="Q353" s="103">
        <v>0</v>
      </c>
      <c r="R353" s="26" t="str">
        <f t="shared" ca="1" si="31"/>
        <v/>
      </c>
      <c r="S353" s="24"/>
      <c r="T353" s="49" t="str">
        <f t="shared" si="35"/>
        <v/>
      </c>
      <c r="U353" s="50"/>
      <c r="V353" s="50"/>
      <c r="W353" s="26" t="str">
        <f t="shared" ca="1" si="32"/>
        <v/>
      </c>
    </row>
    <row r="354" spans="1:23" x14ac:dyDescent="0.2">
      <c r="A354" s="24"/>
      <c r="B354" s="49" t="str">
        <f t="shared" si="34"/>
        <v/>
      </c>
      <c r="C354" s="50"/>
      <c r="D354" s="50"/>
      <c r="E354" s="26" t="str">
        <f t="shared" ca="1" si="33"/>
        <v/>
      </c>
      <c r="F354" s="24"/>
      <c r="G354" s="49">
        <f t="shared" si="36"/>
        <v>343</v>
      </c>
      <c r="H354" s="108" t="s">
        <v>50</v>
      </c>
      <c r="I354" s="108" t="s">
        <v>659</v>
      </c>
      <c r="J354" s="90">
        <v>0</v>
      </c>
      <c r="K354" s="90">
        <v>0</v>
      </c>
      <c r="L354" s="90">
        <v>0.84508552199999998</v>
      </c>
      <c r="M354" s="90">
        <v>40.6</v>
      </c>
      <c r="N354" s="90">
        <v>0.85929927899999992</v>
      </c>
      <c r="O354" s="91">
        <v>40.85266376581</v>
      </c>
      <c r="P354" s="91">
        <v>0</v>
      </c>
      <c r="Q354" s="103">
        <v>0</v>
      </c>
      <c r="R354" s="26" t="str">
        <f t="shared" ca="1" si="31"/>
        <v/>
      </c>
      <c r="S354" s="24"/>
      <c r="T354" s="49" t="str">
        <f t="shared" si="35"/>
        <v/>
      </c>
      <c r="U354" s="50"/>
      <c r="V354" s="50"/>
      <c r="W354" s="26" t="str">
        <f t="shared" ca="1" si="32"/>
        <v/>
      </c>
    </row>
    <row r="355" spans="1:23" x14ac:dyDescent="0.2">
      <c r="A355" s="24"/>
      <c r="B355" s="49" t="str">
        <f t="shared" si="34"/>
        <v/>
      </c>
      <c r="C355" s="50"/>
      <c r="D355" s="50"/>
      <c r="E355" s="26" t="str">
        <f t="shared" ca="1" si="33"/>
        <v/>
      </c>
      <c r="F355" s="24"/>
      <c r="G355" s="49">
        <f t="shared" si="36"/>
        <v>344</v>
      </c>
      <c r="H355" s="108" t="s">
        <v>50</v>
      </c>
      <c r="I355" s="108" t="s">
        <v>681</v>
      </c>
      <c r="J355" s="90">
        <v>0</v>
      </c>
      <c r="K355" s="90">
        <v>0</v>
      </c>
      <c r="L355" s="90">
        <v>0.59926123049000002</v>
      </c>
      <c r="M355" s="90">
        <v>12.4</v>
      </c>
      <c r="N355" s="90">
        <v>0.59157737943000011</v>
      </c>
      <c r="O355" s="91">
        <v>48.755550936499993</v>
      </c>
      <c r="P355" s="91">
        <v>0</v>
      </c>
      <c r="Q355" s="103">
        <v>0</v>
      </c>
      <c r="R355" s="26" t="str">
        <f t="shared" ca="1" si="31"/>
        <v/>
      </c>
      <c r="S355" s="24"/>
      <c r="T355" s="49" t="str">
        <f t="shared" si="35"/>
        <v/>
      </c>
      <c r="U355" s="50"/>
      <c r="V355" s="50"/>
      <c r="W355" s="26" t="str">
        <f t="shared" ca="1" si="32"/>
        <v/>
      </c>
    </row>
    <row r="356" spans="1:23" x14ac:dyDescent="0.2">
      <c r="A356" s="24"/>
      <c r="B356" s="49" t="str">
        <f t="shared" si="34"/>
        <v/>
      </c>
      <c r="C356" s="50"/>
      <c r="D356" s="50"/>
      <c r="E356" s="26" t="str">
        <f t="shared" ca="1" si="33"/>
        <v/>
      </c>
      <c r="F356" s="24"/>
      <c r="G356" s="49">
        <f t="shared" si="36"/>
        <v>345</v>
      </c>
      <c r="H356" s="108" t="s">
        <v>50</v>
      </c>
      <c r="I356" s="108" t="s">
        <v>1471</v>
      </c>
      <c r="J356" s="90">
        <v>0</v>
      </c>
      <c r="K356" s="90">
        <v>0</v>
      </c>
      <c r="L356" s="90">
        <v>1.3563911120999999</v>
      </c>
      <c r="M356" s="90">
        <v>23</v>
      </c>
      <c r="N356" s="90">
        <v>1.35007788634</v>
      </c>
      <c r="O356" s="91">
        <v>140.35061097217999</v>
      </c>
      <c r="P356" s="91">
        <v>0</v>
      </c>
      <c r="Q356" s="103">
        <v>0</v>
      </c>
      <c r="R356" s="26" t="str">
        <f t="shared" ca="1" si="31"/>
        <v>Error</v>
      </c>
      <c r="S356" s="24"/>
      <c r="T356" s="49" t="str">
        <f t="shared" si="35"/>
        <v/>
      </c>
      <c r="U356" s="50"/>
      <c r="V356" s="50"/>
      <c r="W356" s="26" t="str">
        <f t="shared" ca="1" si="32"/>
        <v/>
      </c>
    </row>
    <row r="357" spans="1:23" x14ac:dyDescent="0.2">
      <c r="A357" s="24"/>
      <c r="B357" s="49" t="str">
        <f t="shared" si="34"/>
        <v/>
      </c>
      <c r="C357" s="50"/>
      <c r="D357" s="50"/>
      <c r="E357" s="26" t="str">
        <f t="shared" ca="1" si="33"/>
        <v/>
      </c>
      <c r="F357" s="24"/>
      <c r="G357" s="49">
        <f t="shared" si="36"/>
        <v>346</v>
      </c>
      <c r="H357" s="108" t="s">
        <v>50</v>
      </c>
      <c r="I357" s="108" t="s">
        <v>723</v>
      </c>
      <c r="J357" s="90">
        <v>0</v>
      </c>
      <c r="K357" s="90">
        <v>0</v>
      </c>
      <c r="L357" s="90">
        <v>2.1652727092499999</v>
      </c>
      <c r="M357" s="90">
        <v>58.8</v>
      </c>
      <c r="N357" s="90">
        <v>1.9208667267999999</v>
      </c>
      <c r="O357" s="91">
        <v>70.869849388749998</v>
      </c>
      <c r="P357" s="91">
        <v>0</v>
      </c>
      <c r="Q357" s="103">
        <v>0</v>
      </c>
      <c r="R357" s="26" t="str">
        <f t="shared" ca="1" si="31"/>
        <v/>
      </c>
      <c r="S357" s="24"/>
      <c r="T357" s="49" t="str">
        <f t="shared" si="35"/>
        <v/>
      </c>
      <c r="U357" s="50"/>
      <c r="V357" s="50"/>
      <c r="W357" s="26" t="str">
        <f t="shared" ca="1" si="32"/>
        <v/>
      </c>
    </row>
    <row r="358" spans="1:23" x14ac:dyDescent="0.2">
      <c r="A358" s="24"/>
      <c r="B358" s="49" t="str">
        <f t="shared" si="34"/>
        <v/>
      </c>
      <c r="C358" s="50"/>
      <c r="D358" s="50"/>
      <c r="E358" s="26" t="str">
        <f t="shared" ca="1" si="33"/>
        <v/>
      </c>
      <c r="F358" s="24"/>
      <c r="G358" s="49">
        <f t="shared" si="36"/>
        <v>347</v>
      </c>
      <c r="H358" s="108" t="s">
        <v>50</v>
      </c>
      <c r="I358" s="108" t="s">
        <v>744</v>
      </c>
      <c r="J358" s="90">
        <v>0</v>
      </c>
      <c r="K358" s="90">
        <v>0</v>
      </c>
      <c r="L358" s="90">
        <v>1.0890283592999999</v>
      </c>
      <c r="M358" s="90">
        <v>13.471547009130001</v>
      </c>
      <c r="N358" s="90">
        <v>0.93015947240000008</v>
      </c>
      <c r="O358" s="91">
        <v>6.5393445245500006</v>
      </c>
      <c r="P358" s="91">
        <v>0</v>
      </c>
      <c r="Q358" s="103">
        <v>0</v>
      </c>
      <c r="R358" s="26" t="str">
        <f t="shared" ca="1" si="31"/>
        <v/>
      </c>
      <c r="S358" s="24"/>
      <c r="T358" s="49" t="str">
        <f t="shared" si="35"/>
        <v/>
      </c>
      <c r="U358" s="50"/>
      <c r="V358" s="50"/>
      <c r="W358" s="26" t="str">
        <f t="shared" ca="1" si="32"/>
        <v/>
      </c>
    </row>
    <row r="359" spans="1:23" x14ac:dyDescent="0.2">
      <c r="A359" s="24"/>
      <c r="B359" s="49" t="str">
        <f t="shared" si="34"/>
        <v/>
      </c>
      <c r="C359" s="50"/>
      <c r="D359" s="50"/>
      <c r="E359" s="26" t="str">
        <f t="shared" ca="1" si="33"/>
        <v/>
      </c>
      <c r="F359" s="24"/>
      <c r="G359" s="49">
        <f t="shared" si="36"/>
        <v>348</v>
      </c>
      <c r="H359" s="108" t="s">
        <v>50</v>
      </c>
      <c r="I359" s="108" t="s">
        <v>763</v>
      </c>
      <c r="J359" s="90">
        <v>0</v>
      </c>
      <c r="K359" s="90">
        <v>0</v>
      </c>
      <c r="L359" s="90">
        <v>2.1490266084000003</v>
      </c>
      <c r="M359" s="90">
        <v>7.5</v>
      </c>
      <c r="N359" s="90">
        <v>2.3412034741199998</v>
      </c>
      <c r="O359" s="91">
        <v>43.091190365220001</v>
      </c>
      <c r="P359" s="91">
        <v>0</v>
      </c>
      <c r="Q359" s="103">
        <v>0</v>
      </c>
      <c r="R359" s="26" t="str">
        <f t="shared" ca="1" si="31"/>
        <v/>
      </c>
      <c r="S359" s="24"/>
      <c r="T359" s="49" t="str">
        <f t="shared" si="35"/>
        <v/>
      </c>
      <c r="U359" s="50"/>
      <c r="V359" s="50"/>
      <c r="W359" s="26" t="str">
        <f t="shared" ca="1" si="32"/>
        <v/>
      </c>
    </row>
    <row r="360" spans="1:23" x14ac:dyDescent="0.2">
      <c r="A360" s="24"/>
      <c r="B360" s="49" t="str">
        <f t="shared" si="34"/>
        <v/>
      </c>
      <c r="C360" s="50"/>
      <c r="D360" s="50"/>
      <c r="E360" s="26" t="str">
        <f t="shared" ca="1" si="33"/>
        <v/>
      </c>
      <c r="F360" s="24"/>
      <c r="G360" s="49">
        <f t="shared" si="36"/>
        <v>349</v>
      </c>
      <c r="H360" s="108" t="s">
        <v>50</v>
      </c>
      <c r="I360" s="108" t="s">
        <v>292</v>
      </c>
      <c r="J360" s="90">
        <v>0</v>
      </c>
      <c r="K360" s="90">
        <v>0</v>
      </c>
      <c r="L360" s="90">
        <v>0.35944500000000007</v>
      </c>
      <c r="M360" s="90">
        <v>18</v>
      </c>
      <c r="N360" s="90">
        <v>0.35944500000000007</v>
      </c>
      <c r="O360" s="91">
        <v>21.644357779879996</v>
      </c>
      <c r="P360" s="91">
        <v>0</v>
      </c>
      <c r="Q360" s="103">
        <v>0</v>
      </c>
      <c r="R360" s="26" t="str">
        <f t="shared" ca="1" si="31"/>
        <v/>
      </c>
      <c r="S360" s="24"/>
      <c r="T360" s="49" t="str">
        <f t="shared" si="35"/>
        <v/>
      </c>
      <c r="U360" s="50"/>
      <c r="V360" s="50"/>
      <c r="W360" s="26" t="str">
        <f t="shared" ca="1" si="32"/>
        <v/>
      </c>
    </row>
    <row r="361" spans="1:23" x14ac:dyDescent="0.2">
      <c r="A361" s="24"/>
      <c r="B361" s="49" t="str">
        <f t="shared" si="34"/>
        <v/>
      </c>
      <c r="C361" s="50"/>
      <c r="D361" s="50"/>
      <c r="E361" s="26" t="str">
        <f t="shared" ca="1" si="33"/>
        <v/>
      </c>
      <c r="F361" s="24"/>
      <c r="G361" s="49">
        <f t="shared" si="36"/>
        <v>350</v>
      </c>
      <c r="H361" s="108" t="s">
        <v>50</v>
      </c>
      <c r="I361" s="108" t="s">
        <v>799</v>
      </c>
      <c r="J361" s="90">
        <v>0</v>
      </c>
      <c r="K361" s="90">
        <v>0</v>
      </c>
      <c r="L361" s="90">
        <v>1.1270376800099999</v>
      </c>
      <c r="M361" s="90">
        <v>7.4</v>
      </c>
      <c r="N361" s="90">
        <v>1.41290155116</v>
      </c>
      <c r="O361" s="91">
        <v>40.078748868119995</v>
      </c>
      <c r="P361" s="91">
        <v>0</v>
      </c>
      <c r="Q361" s="103">
        <v>0</v>
      </c>
      <c r="R361" s="26" t="str">
        <f t="shared" ca="1" si="31"/>
        <v/>
      </c>
      <c r="S361" s="24"/>
      <c r="T361" s="49" t="str">
        <f t="shared" si="35"/>
        <v/>
      </c>
      <c r="U361" s="50"/>
      <c r="V361" s="50"/>
      <c r="W361" s="26" t="str">
        <f t="shared" ca="1" si="32"/>
        <v/>
      </c>
    </row>
    <row r="362" spans="1:23" x14ac:dyDescent="0.2">
      <c r="A362" s="24"/>
      <c r="B362" s="49" t="str">
        <f t="shared" si="34"/>
        <v/>
      </c>
      <c r="C362" s="50"/>
      <c r="D362" s="50"/>
      <c r="E362" s="26" t="str">
        <f t="shared" ca="1" si="33"/>
        <v/>
      </c>
      <c r="F362" s="24"/>
      <c r="G362" s="49">
        <f t="shared" si="36"/>
        <v>351</v>
      </c>
      <c r="H362" s="108" t="s">
        <v>50</v>
      </c>
      <c r="I362" s="108" t="s">
        <v>1472</v>
      </c>
      <c r="J362" s="90">
        <v>0</v>
      </c>
      <c r="K362" s="90">
        <v>0</v>
      </c>
      <c r="L362" s="90">
        <v>0.53365251109000011</v>
      </c>
      <c r="M362" s="90">
        <v>23.8</v>
      </c>
      <c r="N362" s="90">
        <v>0.52425322768000004</v>
      </c>
      <c r="O362" s="91">
        <v>57.6</v>
      </c>
      <c r="P362" s="91">
        <v>0</v>
      </c>
      <c r="Q362" s="103">
        <v>0</v>
      </c>
      <c r="R362" s="26" t="str">
        <f t="shared" ca="1" si="31"/>
        <v>Error</v>
      </c>
      <c r="S362" s="24"/>
      <c r="T362" s="49" t="str">
        <f t="shared" si="35"/>
        <v/>
      </c>
      <c r="U362" s="50"/>
      <c r="V362" s="50"/>
      <c r="W362" s="26" t="str">
        <f t="shared" ca="1" si="32"/>
        <v/>
      </c>
    </row>
    <row r="363" spans="1:23" x14ac:dyDescent="0.2">
      <c r="A363" s="24"/>
      <c r="B363" s="49" t="str">
        <f t="shared" si="34"/>
        <v/>
      </c>
      <c r="C363" s="50"/>
      <c r="D363" s="50"/>
      <c r="E363" s="26" t="str">
        <f t="shared" ca="1" si="33"/>
        <v/>
      </c>
      <c r="F363" s="24"/>
      <c r="G363" s="49">
        <f t="shared" si="36"/>
        <v>352</v>
      </c>
      <c r="H363" s="108" t="s">
        <v>50</v>
      </c>
      <c r="I363" s="108" t="s">
        <v>1473</v>
      </c>
      <c r="J363" s="90">
        <v>0</v>
      </c>
      <c r="K363" s="90">
        <v>0</v>
      </c>
      <c r="L363" s="90">
        <v>0</v>
      </c>
      <c r="M363" s="90">
        <v>3.3</v>
      </c>
      <c r="N363" s="90">
        <v>0</v>
      </c>
      <c r="O363" s="91">
        <v>9.7737680853900013</v>
      </c>
      <c r="P363" s="91">
        <v>0</v>
      </c>
      <c r="Q363" s="103">
        <v>0</v>
      </c>
      <c r="R363" s="26" t="str">
        <f t="shared" ca="1" si="31"/>
        <v>Error</v>
      </c>
      <c r="S363" s="24"/>
      <c r="T363" s="49" t="str">
        <f t="shared" si="35"/>
        <v/>
      </c>
      <c r="U363" s="50"/>
      <c r="V363" s="50"/>
      <c r="W363" s="26" t="str">
        <f t="shared" ca="1" si="32"/>
        <v/>
      </c>
    </row>
    <row r="364" spans="1:23" x14ac:dyDescent="0.2">
      <c r="A364" s="24"/>
      <c r="B364" s="49" t="str">
        <f t="shared" si="34"/>
        <v/>
      </c>
      <c r="C364" s="50"/>
      <c r="D364" s="50"/>
      <c r="E364" s="26" t="str">
        <f t="shared" ca="1" si="33"/>
        <v/>
      </c>
      <c r="F364" s="24"/>
      <c r="G364" s="49">
        <f t="shared" si="36"/>
        <v>353</v>
      </c>
      <c r="H364" s="108" t="s">
        <v>50</v>
      </c>
      <c r="I364" s="108" t="s">
        <v>1474</v>
      </c>
      <c r="J364" s="90">
        <v>0</v>
      </c>
      <c r="K364" s="90">
        <v>0</v>
      </c>
      <c r="L364" s="90">
        <v>2.0387189999999999</v>
      </c>
      <c r="M364" s="90">
        <v>32.9</v>
      </c>
      <c r="N364" s="90">
        <v>2.0321747120099998</v>
      </c>
      <c r="O364" s="91">
        <v>53.250122813810002</v>
      </c>
      <c r="P364" s="91">
        <v>0</v>
      </c>
      <c r="Q364" s="103">
        <v>0</v>
      </c>
      <c r="R364" s="26" t="str">
        <f t="shared" ca="1" si="31"/>
        <v>Error</v>
      </c>
      <c r="S364" s="24"/>
      <c r="T364" s="49" t="str">
        <f t="shared" si="35"/>
        <v/>
      </c>
      <c r="U364" s="50"/>
      <c r="V364" s="50"/>
      <c r="W364" s="26" t="str">
        <f t="shared" ca="1" si="32"/>
        <v/>
      </c>
    </row>
    <row r="365" spans="1:23" x14ac:dyDescent="0.2">
      <c r="A365" s="24"/>
      <c r="B365" s="49" t="str">
        <f t="shared" si="34"/>
        <v/>
      </c>
      <c r="C365" s="50"/>
      <c r="D365" s="50"/>
      <c r="E365" s="26" t="str">
        <f t="shared" ca="1" si="33"/>
        <v/>
      </c>
      <c r="F365" s="24"/>
      <c r="G365" s="49">
        <f t="shared" si="36"/>
        <v>354</v>
      </c>
      <c r="H365" s="108" t="s">
        <v>50</v>
      </c>
      <c r="I365" s="108" t="s">
        <v>869</v>
      </c>
      <c r="J365" s="90">
        <v>0</v>
      </c>
      <c r="K365" s="90">
        <v>0</v>
      </c>
      <c r="L365" s="90">
        <v>0.99875394900000003</v>
      </c>
      <c r="M365" s="90">
        <v>28.2</v>
      </c>
      <c r="N365" s="90">
        <v>0.88101340225000013</v>
      </c>
      <c r="O365" s="91">
        <v>101.89001017140998</v>
      </c>
      <c r="P365" s="91">
        <v>0</v>
      </c>
      <c r="Q365" s="103">
        <v>0</v>
      </c>
      <c r="R365" s="26" t="str">
        <f t="shared" ca="1" si="31"/>
        <v/>
      </c>
      <c r="S365" s="24"/>
      <c r="T365" s="49" t="str">
        <f t="shared" si="35"/>
        <v/>
      </c>
      <c r="U365" s="50"/>
      <c r="V365" s="50"/>
      <c r="W365" s="26" t="str">
        <f t="shared" ca="1" si="32"/>
        <v/>
      </c>
    </row>
    <row r="366" spans="1:23" x14ac:dyDescent="0.2">
      <c r="A366" s="24"/>
      <c r="B366" s="49" t="str">
        <f t="shared" si="34"/>
        <v/>
      </c>
      <c r="C366" s="50"/>
      <c r="D366" s="50"/>
      <c r="E366" s="26" t="str">
        <f t="shared" ca="1" si="33"/>
        <v/>
      </c>
      <c r="F366" s="24"/>
      <c r="G366" s="49">
        <f t="shared" si="36"/>
        <v>355</v>
      </c>
      <c r="H366" s="108" t="s">
        <v>50</v>
      </c>
      <c r="I366" s="108" t="s">
        <v>1475</v>
      </c>
      <c r="J366" s="90">
        <v>0</v>
      </c>
      <c r="K366" s="90">
        <v>0</v>
      </c>
      <c r="L366" s="90">
        <v>5.0005830672</v>
      </c>
      <c r="M366" s="90">
        <v>81.7</v>
      </c>
      <c r="N366" s="90">
        <v>4.9977796007999995</v>
      </c>
      <c r="O366" s="91">
        <v>57.403611860209999</v>
      </c>
      <c r="P366" s="91">
        <v>0.41646494610000007</v>
      </c>
      <c r="Q366" s="103">
        <v>4.4877693299999995E-3</v>
      </c>
      <c r="R366" s="26" t="str">
        <f t="shared" ca="1" si="31"/>
        <v>Error</v>
      </c>
      <c r="S366" s="24"/>
      <c r="T366" s="49" t="str">
        <f t="shared" si="35"/>
        <v/>
      </c>
      <c r="U366" s="50"/>
      <c r="V366" s="50"/>
      <c r="W366" s="26" t="str">
        <f t="shared" ca="1" si="32"/>
        <v/>
      </c>
    </row>
    <row r="367" spans="1:23" x14ac:dyDescent="0.2">
      <c r="A367" s="24"/>
      <c r="B367" s="49" t="str">
        <f t="shared" si="34"/>
        <v/>
      </c>
      <c r="C367" s="50"/>
      <c r="D367" s="50"/>
      <c r="E367" s="26" t="str">
        <f t="shared" ca="1" si="33"/>
        <v/>
      </c>
      <c r="F367" s="24"/>
      <c r="G367" s="49">
        <f t="shared" si="36"/>
        <v>356</v>
      </c>
      <c r="H367" s="108" t="s">
        <v>50</v>
      </c>
      <c r="I367" s="108" t="s">
        <v>901</v>
      </c>
      <c r="J367" s="90">
        <v>0</v>
      </c>
      <c r="K367" s="90">
        <v>0</v>
      </c>
      <c r="L367" s="90">
        <v>2.5574469999999998</v>
      </c>
      <c r="M367" s="90">
        <v>28.199781745160003</v>
      </c>
      <c r="N367" s="90">
        <v>2.5389310837199996</v>
      </c>
      <c r="O367" s="91">
        <v>41.57561225325</v>
      </c>
      <c r="P367" s="91">
        <v>0</v>
      </c>
      <c r="Q367" s="103">
        <v>0</v>
      </c>
      <c r="R367" s="26" t="str">
        <f t="shared" ca="1" si="31"/>
        <v/>
      </c>
      <c r="S367" s="24"/>
      <c r="T367" s="49" t="str">
        <f t="shared" si="35"/>
        <v/>
      </c>
      <c r="U367" s="50"/>
      <c r="V367" s="50"/>
      <c r="W367" s="26" t="str">
        <f t="shared" ca="1" si="32"/>
        <v/>
      </c>
    </row>
    <row r="368" spans="1:23" x14ac:dyDescent="0.2">
      <c r="A368" s="24"/>
      <c r="B368" s="49" t="str">
        <f t="shared" si="34"/>
        <v/>
      </c>
      <c r="C368" s="50"/>
      <c r="D368" s="50"/>
      <c r="E368" s="26" t="str">
        <f t="shared" ca="1" si="33"/>
        <v/>
      </c>
      <c r="F368" s="24"/>
      <c r="G368" s="49">
        <f t="shared" si="36"/>
        <v>357</v>
      </c>
      <c r="H368" s="108" t="s">
        <v>275</v>
      </c>
      <c r="I368" s="108" t="s">
        <v>310</v>
      </c>
      <c r="J368" s="90">
        <v>0</v>
      </c>
      <c r="K368" s="90">
        <v>0</v>
      </c>
      <c r="L368" s="90">
        <v>0.333457</v>
      </c>
      <c r="M368" s="90">
        <v>39.5</v>
      </c>
      <c r="N368" s="90">
        <v>0.333457</v>
      </c>
      <c r="O368" s="91">
        <v>23.186934410640003</v>
      </c>
      <c r="P368" s="91">
        <v>0</v>
      </c>
      <c r="Q368" s="103">
        <v>0</v>
      </c>
      <c r="R368" s="26" t="str">
        <f t="shared" ca="1" si="31"/>
        <v/>
      </c>
      <c r="S368" s="24"/>
      <c r="T368" s="49" t="str">
        <f t="shared" si="35"/>
        <v/>
      </c>
      <c r="U368" s="50"/>
      <c r="V368" s="50"/>
      <c r="W368" s="26" t="str">
        <f t="shared" ca="1" si="32"/>
        <v/>
      </c>
    </row>
    <row r="369" spans="1:23" x14ac:dyDescent="0.2">
      <c r="A369" s="24"/>
      <c r="B369" s="49" t="str">
        <f t="shared" si="34"/>
        <v/>
      </c>
      <c r="C369" s="50"/>
      <c r="D369" s="50"/>
      <c r="E369" s="26" t="str">
        <f t="shared" ca="1" si="33"/>
        <v/>
      </c>
      <c r="F369" s="24"/>
      <c r="G369" s="49">
        <f t="shared" si="36"/>
        <v>358</v>
      </c>
      <c r="H369" s="108" t="s">
        <v>275</v>
      </c>
      <c r="I369" s="108" t="s">
        <v>1476</v>
      </c>
      <c r="J369" s="90">
        <v>0</v>
      </c>
      <c r="K369" s="90">
        <v>0</v>
      </c>
      <c r="L369" s="90">
        <v>0.93211100000000002</v>
      </c>
      <c r="M369" s="90">
        <v>20.3</v>
      </c>
      <c r="N369" s="90">
        <v>0.93211100000000002</v>
      </c>
      <c r="O369" s="91">
        <v>88.95382091063</v>
      </c>
      <c r="P369" s="91">
        <v>0</v>
      </c>
      <c r="Q369" s="103">
        <v>0</v>
      </c>
      <c r="R369" s="26" t="str">
        <f t="shared" ca="1" si="31"/>
        <v>Error</v>
      </c>
      <c r="S369" s="24"/>
      <c r="T369" s="49" t="str">
        <f t="shared" si="35"/>
        <v/>
      </c>
      <c r="U369" s="50"/>
      <c r="V369" s="50"/>
      <c r="W369" s="26" t="str">
        <f t="shared" ca="1" si="32"/>
        <v/>
      </c>
    </row>
    <row r="370" spans="1:23" x14ac:dyDescent="0.2">
      <c r="A370" s="24"/>
      <c r="B370" s="49" t="str">
        <f t="shared" si="34"/>
        <v/>
      </c>
      <c r="C370" s="50"/>
      <c r="D370" s="50"/>
      <c r="E370" s="26" t="str">
        <f t="shared" ca="1" si="33"/>
        <v/>
      </c>
      <c r="F370" s="24"/>
      <c r="G370" s="49">
        <f t="shared" si="36"/>
        <v>359</v>
      </c>
      <c r="H370" s="108" t="s">
        <v>275</v>
      </c>
      <c r="I370" s="108" t="s">
        <v>1477</v>
      </c>
      <c r="J370" s="90">
        <v>0</v>
      </c>
      <c r="K370" s="90">
        <v>0</v>
      </c>
      <c r="L370" s="90">
        <v>2.3596312582500003</v>
      </c>
      <c r="M370" s="90">
        <v>29.396617906000003</v>
      </c>
      <c r="N370" s="90">
        <v>2.3483458075700003</v>
      </c>
      <c r="O370" s="91">
        <v>821.73754018656007</v>
      </c>
      <c r="P370" s="91">
        <v>0</v>
      </c>
      <c r="Q370" s="103">
        <v>0</v>
      </c>
      <c r="R370" s="26" t="str">
        <f t="shared" ca="1" si="31"/>
        <v>Error</v>
      </c>
      <c r="S370" s="24"/>
      <c r="T370" s="49" t="str">
        <f t="shared" si="35"/>
        <v/>
      </c>
      <c r="U370" s="50"/>
      <c r="V370" s="50"/>
      <c r="W370" s="26" t="str">
        <f t="shared" ca="1" si="32"/>
        <v/>
      </c>
    </row>
    <row r="371" spans="1:23" x14ac:dyDescent="0.2">
      <c r="A371" s="24"/>
      <c r="B371" s="49" t="str">
        <f t="shared" si="34"/>
        <v/>
      </c>
      <c r="C371" s="50"/>
      <c r="D371" s="50"/>
      <c r="E371" s="26" t="str">
        <f t="shared" ca="1" si="33"/>
        <v/>
      </c>
      <c r="F371" s="24"/>
      <c r="G371" s="49">
        <f t="shared" si="36"/>
        <v>360</v>
      </c>
      <c r="H371" s="108" t="s">
        <v>275</v>
      </c>
      <c r="I371" s="108" t="s">
        <v>399</v>
      </c>
      <c r="J371" s="90">
        <v>0</v>
      </c>
      <c r="K371" s="90">
        <v>0</v>
      </c>
      <c r="L371" s="90">
        <v>0.77243399999999995</v>
      </c>
      <c r="M371" s="90">
        <v>22.3</v>
      </c>
      <c r="N371" s="90">
        <v>0.77243399999999995</v>
      </c>
      <c r="O371" s="91">
        <v>20.94377577314</v>
      </c>
      <c r="P371" s="91">
        <v>0</v>
      </c>
      <c r="Q371" s="103">
        <v>0</v>
      </c>
      <c r="R371" s="26" t="str">
        <f t="shared" ca="1" si="31"/>
        <v/>
      </c>
      <c r="S371" s="24"/>
      <c r="T371" s="49" t="str">
        <f t="shared" si="35"/>
        <v/>
      </c>
      <c r="U371" s="50"/>
      <c r="V371" s="50"/>
      <c r="W371" s="26" t="str">
        <f t="shared" ca="1" si="32"/>
        <v/>
      </c>
    </row>
    <row r="372" spans="1:23" x14ac:dyDescent="0.2">
      <c r="A372" s="24"/>
      <c r="B372" s="49" t="str">
        <f t="shared" si="34"/>
        <v/>
      </c>
      <c r="C372" s="50"/>
      <c r="D372" s="50"/>
      <c r="E372" s="26" t="str">
        <f t="shared" ca="1" si="33"/>
        <v/>
      </c>
      <c r="F372" s="24"/>
      <c r="G372" s="49">
        <f t="shared" si="36"/>
        <v>361</v>
      </c>
      <c r="H372" s="108" t="s">
        <v>275</v>
      </c>
      <c r="I372" s="108" t="s">
        <v>432</v>
      </c>
      <c r="J372" s="90">
        <v>0</v>
      </c>
      <c r="K372" s="90">
        <v>0</v>
      </c>
      <c r="L372" s="90">
        <v>2.1532010000000001</v>
      </c>
      <c r="M372" s="90">
        <v>36.5</v>
      </c>
      <c r="N372" s="90">
        <v>2.1532010000000001</v>
      </c>
      <c r="O372" s="91">
        <v>32.4852293223</v>
      </c>
      <c r="P372" s="91">
        <v>0</v>
      </c>
      <c r="Q372" s="103">
        <v>0</v>
      </c>
      <c r="R372" s="26" t="str">
        <f t="shared" ca="1" si="31"/>
        <v/>
      </c>
      <c r="S372" s="24"/>
      <c r="T372" s="49" t="str">
        <f t="shared" si="35"/>
        <v/>
      </c>
      <c r="U372" s="50"/>
      <c r="V372" s="50"/>
      <c r="W372" s="26" t="str">
        <f t="shared" ca="1" si="32"/>
        <v/>
      </c>
    </row>
    <row r="373" spans="1:23" x14ac:dyDescent="0.2">
      <c r="A373" s="24"/>
      <c r="B373" s="49" t="str">
        <f t="shared" si="34"/>
        <v/>
      </c>
      <c r="C373" s="50"/>
      <c r="D373" s="50"/>
      <c r="E373" s="26" t="str">
        <f t="shared" ca="1" si="33"/>
        <v/>
      </c>
      <c r="F373" s="24"/>
      <c r="G373" s="49">
        <f t="shared" si="36"/>
        <v>362</v>
      </c>
      <c r="H373" s="108" t="s">
        <v>275</v>
      </c>
      <c r="I373" s="108" t="s">
        <v>1478</v>
      </c>
      <c r="J373" s="90">
        <v>0</v>
      </c>
      <c r="K373" s="90">
        <v>0</v>
      </c>
      <c r="L373" s="90">
        <v>1.0790360000000001</v>
      </c>
      <c r="M373" s="90">
        <v>36.05379641052</v>
      </c>
      <c r="N373" s="90">
        <v>1.0790360000000001</v>
      </c>
      <c r="O373" s="91">
        <v>17.780292210659997</v>
      </c>
      <c r="P373" s="91">
        <v>0</v>
      </c>
      <c r="Q373" s="103">
        <v>0</v>
      </c>
      <c r="R373" s="26" t="str">
        <f t="shared" ca="1" si="31"/>
        <v>Error</v>
      </c>
      <c r="S373" s="24"/>
      <c r="T373" s="49" t="str">
        <f t="shared" si="35"/>
        <v/>
      </c>
      <c r="U373" s="50"/>
      <c r="V373" s="50"/>
      <c r="W373" s="26" t="str">
        <f t="shared" ca="1" si="32"/>
        <v/>
      </c>
    </row>
    <row r="374" spans="1:23" x14ac:dyDescent="0.2">
      <c r="A374" s="24"/>
      <c r="B374" s="49" t="str">
        <f t="shared" si="34"/>
        <v/>
      </c>
      <c r="C374" s="50"/>
      <c r="D374" s="50"/>
      <c r="E374" s="26" t="str">
        <f t="shared" ca="1" si="33"/>
        <v/>
      </c>
      <c r="F374" s="24"/>
      <c r="G374" s="49">
        <f t="shared" si="36"/>
        <v>363</v>
      </c>
      <c r="H374" s="108" t="s">
        <v>275</v>
      </c>
      <c r="I374" s="108" t="s">
        <v>489</v>
      </c>
      <c r="J374" s="90">
        <v>0</v>
      </c>
      <c r="K374" s="90">
        <v>0</v>
      </c>
      <c r="L374" s="90">
        <v>20.80841048325</v>
      </c>
      <c r="M374" s="90">
        <v>89.5</v>
      </c>
      <c r="N374" s="90">
        <v>19.48718053971</v>
      </c>
      <c r="O374" s="91">
        <v>177.14137593827002</v>
      </c>
      <c r="P374" s="91">
        <v>8.2296008655899993</v>
      </c>
      <c r="Q374" s="103">
        <v>1.1100738373999999</v>
      </c>
      <c r="R374" s="26" t="str">
        <f t="shared" ca="1" si="31"/>
        <v/>
      </c>
      <c r="S374" s="24"/>
      <c r="T374" s="49" t="str">
        <f t="shared" si="35"/>
        <v/>
      </c>
      <c r="U374" s="50"/>
      <c r="V374" s="50"/>
      <c r="W374" s="26" t="str">
        <f t="shared" ca="1" si="32"/>
        <v/>
      </c>
    </row>
    <row r="375" spans="1:23" x14ac:dyDescent="0.2">
      <c r="A375" s="24"/>
      <c r="B375" s="49" t="str">
        <f t="shared" si="34"/>
        <v/>
      </c>
      <c r="C375" s="50"/>
      <c r="D375" s="50"/>
      <c r="E375" s="26" t="str">
        <f t="shared" ca="1" si="33"/>
        <v/>
      </c>
      <c r="F375" s="24"/>
      <c r="G375" s="49">
        <f t="shared" si="36"/>
        <v>364</v>
      </c>
      <c r="H375" s="108" t="s">
        <v>275</v>
      </c>
      <c r="I375" s="108" t="s">
        <v>517</v>
      </c>
      <c r="J375" s="90">
        <v>0</v>
      </c>
      <c r="K375" s="90">
        <v>0</v>
      </c>
      <c r="L375" s="90">
        <v>0.41648200000000002</v>
      </c>
      <c r="M375" s="90">
        <v>29.894444278489999</v>
      </c>
      <c r="N375" s="90">
        <v>0.41648200000000002</v>
      </c>
      <c r="O375" s="91">
        <v>165.22250855949005</v>
      </c>
      <c r="P375" s="91">
        <v>0</v>
      </c>
      <c r="Q375" s="103">
        <v>0</v>
      </c>
      <c r="R375" s="26" t="str">
        <f t="shared" ca="1" si="31"/>
        <v/>
      </c>
      <c r="S375" s="24"/>
      <c r="T375" s="49" t="str">
        <f t="shared" si="35"/>
        <v/>
      </c>
      <c r="U375" s="50"/>
      <c r="V375" s="50"/>
      <c r="W375" s="26" t="str">
        <f t="shared" ca="1" si="32"/>
        <v/>
      </c>
    </row>
    <row r="376" spans="1:23" x14ac:dyDescent="0.2">
      <c r="A376" s="24"/>
      <c r="B376" s="49" t="str">
        <f t="shared" si="34"/>
        <v/>
      </c>
      <c r="C376" s="50"/>
      <c r="D376" s="50"/>
      <c r="E376" s="26" t="str">
        <f t="shared" ca="1" si="33"/>
        <v/>
      </c>
      <c r="F376" s="24"/>
      <c r="G376" s="49">
        <f t="shared" si="36"/>
        <v>365</v>
      </c>
      <c r="H376" s="108" t="s">
        <v>275</v>
      </c>
      <c r="I376" s="108" t="s">
        <v>1479</v>
      </c>
      <c r="J376" s="90">
        <v>0</v>
      </c>
      <c r="K376" s="90">
        <v>0</v>
      </c>
      <c r="L376" s="90">
        <v>0</v>
      </c>
      <c r="M376" s="90">
        <v>0</v>
      </c>
      <c r="N376" s="90">
        <v>0</v>
      </c>
      <c r="O376" s="91">
        <v>87.126184862239995</v>
      </c>
      <c r="P376" s="91">
        <v>0</v>
      </c>
      <c r="Q376" s="103">
        <v>0</v>
      </c>
      <c r="R376" s="26" t="str">
        <f t="shared" ca="1" si="31"/>
        <v>Error</v>
      </c>
      <c r="S376" s="24"/>
      <c r="T376" s="49" t="str">
        <f t="shared" si="35"/>
        <v/>
      </c>
      <c r="U376" s="50"/>
      <c r="V376" s="50"/>
      <c r="W376" s="26" t="str">
        <f t="shared" ca="1" si="32"/>
        <v/>
      </c>
    </row>
    <row r="377" spans="1:23" x14ac:dyDescent="0.2">
      <c r="A377" s="24"/>
      <c r="B377" s="49" t="str">
        <f t="shared" si="34"/>
        <v/>
      </c>
      <c r="C377" s="50"/>
      <c r="D377" s="50"/>
      <c r="E377" s="26" t="str">
        <f t="shared" ca="1" si="33"/>
        <v/>
      </c>
      <c r="F377" s="24"/>
      <c r="G377" s="49">
        <f t="shared" si="36"/>
        <v>366</v>
      </c>
      <c r="H377" s="108" t="s">
        <v>275</v>
      </c>
      <c r="I377" s="108" t="s">
        <v>567</v>
      </c>
      <c r="J377" s="90">
        <v>0</v>
      </c>
      <c r="K377" s="90">
        <v>0</v>
      </c>
      <c r="L377" s="90">
        <v>0.37757200000000002</v>
      </c>
      <c r="M377" s="90">
        <v>35.1</v>
      </c>
      <c r="N377" s="90">
        <v>0.36794013828000005</v>
      </c>
      <c r="O377" s="91">
        <v>25.806672353250001</v>
      </c>
      <c r="P377" s="91">
        <v>0</v>
      </c>
      <c r="Q377" s="103">
        <v>0</v>
      </c>
      <c r="R377" s="26" t="str">
        <f t="shared" ca="1" si="31"/>
        <v/>
      </c>
      <c r="S377" s="24"/>
      <c r="T377" s="49" t="str">
        <f t="shared" si="35"/>
        <v/>
      </c>
      <c r="U377" s="50"/>
      <c r="V377" s="50"/>
      <c r="W377" s="26" t="str">
        <f t="shared" ca="1" si="32"/>
        <v/>
      </c>
    </row>
    <row r="378" spans="1:23" x14ac:dyDescent="0.2">
      <c r="A378" s="24"/>
      <c r="B378" s="49" t="str">
        <f t="shared" si="34"/>
        <v/>
      </c>
      <c r="C378" s="50"/>
      <c r="D378" s="50"/>
      <c r="E378" s="26" t="str">
        <f t="shared" ca="1" si="33"/>
        <v/>
      </c>
      <c r="F378" s="24"/>
      <c r="G378" s="49">
        <f t="shared" si="36"/>
        <v>367</v>
      </c>
      <c r="H378" s="108" t="s">
        <v>275</v>
      </c>
      <c r="I378" s="108" t="s">
        <v>592</v>
      </c>
      <c r="J378" s="90">
        <v>0</v>
      </c>
      <c r="K378" s="90">
        <v>0</v>
      </c>
      <c r="L378" s="90">
        <v>2.4383170000000001</v>
      </c>
      <c r="M378" s="90">
        <v>34.17418803975</v>
      </c>
      <c r="N378" s="90">
        <v>2.4383170000000001</v>
      </c>
      <c r="O378" s="91">
        <v>29.451936601530001</v>
      </c>
      <c r="P378" s="91">
        <v>0</v>
      </c>
      <c r="Q378" s="103">
        <v>0</v>
      </c>
      <c r="R378" s="26" t="str">
        <f t="shared" ca="1" si="31"/>
        <v/>
      </c>
      <c r="S378" s="24"/>
      <c r="T378" s="49" t="str">
        <f t="shared" si="35"/>
        <v/>
      </c>
      <c r="U378" s="50"/>
      <c r="V378" s="50"/>
      <c r="W378" s="26" t="str">
        <f t="shared" ca="1" si="32"/>
        <v/>
      </c>
    </row>
    <row r="379" spans="1:23" x14ac:dyDescent="0.2">
      <c r="A379" s="24"/>
      <c r="B379" s="49" t="str">
        <f t="shared" si="34"/>
        <v/>
      </c>
      <c r="C379" s="50"/>
      <c r="D379" s="50"/>
      <c r="E379" s="26" t="str">
        <f t="shared" ca="1" si="33"/>
        <v/>
      </c>
      <c r="F379" s="24"/>
      <c r="G379" s="49">
        <f t="shared" si="36"/>
        <v>368</v>
      </c>
      <c r="H379" s="108" t="s">
        <v>275</v>
      </c>
      <c r="I379" s="108" t="s">
        <v>1480</v>
      </c>
      <c r="J379" s="90">
        <v>0</v>
      </c>
      <c r="K379" s="90">
        <v>0</v>
      </c>
      <c r="L379" s="90">
        <v>0.56314473479999994</v>
      </c>
      <c r="M379" s="90">
        <v>6.798440781600001</v>
      </c>
      <c r="N379" s="90">
        <v>0.57606000000000002</v>
      </c>
      <c r="O379" s="91">
        <v>13.976025376019999</v>
      </c>
      <c r="P379" s="91">
        <v>0</v>
      </c>
      <c r="Q379" s="103">
        <v>0</v>
      </c>
      <c r="R379" s="26" t="str">
        <f t="shared" ca="1" si="31"/>
        <v>Error</v>
      </c>
      <c r="S379" s="24"/>
      <c r="T379" s="49" t="str">
        <f t="shared" si="35"/>
        <v/>
      </c>
      <c r="U379" s="50"/>
      <c r="V379" s="50"/>
      <c r="W379" s="26" t="str">
        <f t="shared" ca="1" si="32"/>
        <v/>
      </c>
    </row>
    <row r="380" spans="1:23" x14ac:dyDescent="0.2">
      <c r="A380" s="24"/>
      <c r="B380" s="49" t="str">
        <f t="shared" si="34"/>
        <v/>
      </c>
      <c r="C380" s="50"/>
      <c r="D380" s="50"/>
      <c r="E380" s="26" t="str">
        <f t="shared" ca="1" si="33"/>
        <v/>
      </c>
      <c r="F380" s="24"/>
      <c r="G380" s="49">
        <f t="shared" si="36"/>
        <v>369</v>
      </c>
      <c r="H380" s="108" t="s">
        <v>275</v>
      </c>
      <c r="I380" s="108" t="s">
        <v>1481</v>
      </c>
      <c r="J380" s="90">
        <v>0</v>
      </c>
      <c r="K380" s="90">
        <v>0</v>
      </c>
      <c r="L380" s="90">
        <v>4.5906951939200002</v>
      </c>
      <c r="M380" s="90">
        <v>30.479301408200005</v>
      </c>
      <c r="N380" s="90">
        <v>4.1876643007199998</v>
      </c>
      <c r="O380" s="91">
        <v>492.16248509520005</v>
      </c>
      <c r="P380" s="91">
        <v>0</v>
      </c>
      <c r="Q380" s="103">
        <v>0</v>
      </c>
      <c r="R380" s="26" t="str">
        <f t="shared" ca="1" si="31"/>
        <v>Error</v>
      </c>
      <c r="S380" s="24"/>
      <c r="T380" s="49" t="str">
        <f t="shared" si="35"/>
        <v/>
      </c>
      <c r="U380" s="50"/>
      <c r="V380" s="50"/>
      <c r="W380" s="26" t="str">
        <f t="shared" ca="1" si="32"/>
        <v/>
      </c>
    </row>
    <row r="381" spans="1:23" x14ac:dyDescent="0.2">
      <c r="A381" s="24"/>
      <c r="B381" s="49" t="str">
        <f t="shared" si="34"/>
        <v/>
      </c>
      <c r="C381" s="50"/>
      <c r="D381" s="50"/>
      <c r="E381" s="26" t="str">
        <f t="shared" ca="1" si="33"/>
        <v/>
      </c>
      <c r="F381" s="24"/>
      <c r="G381" s="49">
        <f t="shared" si="36"/>
        <v>370</v>
      </c>
      <c r="H381" s="108" t="s">
        <v>275</v>
      </c>
      <c r="I381" s="108" t="s">
        <v>660</v>
      </c>
      <c r="J381" s="90">
        <v>0</v>
      </c>
      <c r="K381" s="90">
        <v>0</v>
      </c>
      <c r="L381" s="90">
        <v>0.45830700000000002</v>
      </c>
      <c r="M381" s="90">
        <v>44.4</v>
      </c>
      <c r="N381" s="90">
        <v>0.45830700000000002</v>
      </c>
      <c r="O381" s="91">
        <v>129.40197862859998</v>
      </c>
      <c r="P381" s="91">
        <v>0</v>
      </c>
      <c r="Q381" s="103">
        <v>0</v>
      </c>
      <c r="R381" s="26" t="str">
        <f t="shared" ca="1" si="31"/>
        <v/>
      </c>
      <c r="S381" s="24"/>
      <c r="T381" s="49" t="str">
        <f t="shared" si="35"/>
        <v/>
      </c>
      <c r="U381" s="50"/>
      <c r="V381" s="50"/>
      <c r="W381" s="26" t="str">
        <f t="shared" ca="1" si="32"/>
        <v/>
      </c>
    </row>
    <row r="382" spans="1:23" x14ac:dyDescent="0.2">
      <c r="A382" s="24"/>
      <c r="B382" s="49" t="str">
        <f t="shared" si="34"/>
        <v/>
      </c>
      <c r="C382" s="50"/>
      <c r="D382" s="50"/>
      <c r="E382" s="26" t="str">
        <f t="shared" ca="1" si="33"/>
        <v/>
      </c>
      <c r="F382" s="24"/>
      <c r="G382" s="49">
        <f t="shared" si="36"/>
        <v>371</v>
      </c>
      <c r="H382" s="108" t="s">
        <v>275</v>
      </c>
      <c r="I382" s="108" t="s">
        <v>1399</v>
      </c>
      <c r="J382" s="90">
        <v>0</v>
      </c>
      <c r="K382" s="90">
        <v>0</v>
      </c>
      <c r="L382" s="90">
        <v>0.59980900000000004</v>
      </c>
      <c r="M382" s="90">
        <v>25.3</v>
      </c>
      <c r="N382" s="90">
        <v>0.59980900000000004</v>
      </c>
      <c r="O382" s="91">
        <v>26.64730017214</v>
      </c>
      <c r="P382" s="91">
        <v>0</v>
      </c>
      <c r="Q382" s="103">
        <v>0</v>
      </c>
      <c r="R382" s="26" t="str">
        <f t="shared" ca="1" si="31"/>
        <v>Error</v>
      </c>
      <c r="S382" s="24"/>
      <c r="T382" s="49" t="str">
        <f t="shared" si="35"/>
        <v/>
      </c>
      <c r="U382" s="50"/>
      <c r="V382" s="50"/>
      <c r="W382" s="26" t="str">
        <f t="shared" ca="1" si="32"/>
        <v/>
      </c>
    </row>
    <row r="383" spans="1:23" x14ac:dyDescent="0.2">
      <c r="A383" s="24"/>
      <c r="B383" s="49" t="str">
        <f t="shared" si="34"/>
        <v/>
      </c>
      <c r="C383" s="50"/>
      <c r="D383" s="50"/>
      <c r="E383" s="26" t="str">
        <f t="shared" ca="1" si="33"/>
        <v/>
      </c>
      <c r="F383" s="24"/>
      <c r="G383" s="49">
        <f t="shared" si="36"/>
        <v>372</v>
      </c>
      <c r="H383" s="108" t="s">
        <v>276</v>
      </c>
      <c r="I383" s="108" t="s">
        <v>311</v>
      </c>
      <c r="J383" s="90">
        <v>0</v>
      </c>
      <c r="K383" s="90">
        <v>0</v>
      </c>
      <c r="L383" s="90">
        <v>4.5792353476800001</v>
      </c>
      <c r="M383" s="90">
        <v>88.9</v>
      </c>
      <c r="N383" s="90">
        <v>4.5913600107599999</v>
      </c>
      <c r="O383" s="91">
        <v>221.30171158691999</v>
      </c>
      <c r="P383" s="91">
        <v>0</v>
      </c>
      <c r="Q383" s="103">
        <v>0</v>
      </c>
      <c r="R383" s="26" t="str">
        <f t="shared" ca="1" si="31"/>
        <v/>
      </c>
      <c r="S383" s="24"/>
      <c r="T383" s="49" t="str">
        <f t="shared" si="35"/>
        <v/>
      </c>
      <c r="U383" s="50"/>
      <c r="V383" s="50"/>
      <c r="W383" s="26" t="str">
        <f t="shared" ca="1" si="32"/>
        <v/>
      </c>
    </row>
    <row r="384" spans="1:23" x14ac:dyDescent="0.2">
      <c r="A384" s="24"/>
      <c r="B384" s="49" t="str">
        <f t="shared" si="34"/>
        <v/>
      </c>
      <c r="C384" s="50"/>
      <c r="D384" s="50"/>
      <c r="E384" s="26" t="str">
        <f t="shared" ca="1" si="33"/>
        <v/>
      </c>
      <c r="F384" s="24"/>
      <c r="G384" s="49">
        <f t="shared" si="36"/>
        <v>373</v>
      </c>
      <c r="H384" s="108" t="s">
        <v>276</v>
      </c>
      <c r="I384" s="108" t="s">
        <v>1482</v>
      </c>
      <c r="J384" s="90">
        <v>0</v>
      </c>
      <c r="K384" s="90">
        <v>0</v>
      </c>
      <c r="L384" s="90">
        <v>0</v>
      </c>
      <c r="M384" s="90">
        <v>0</v>
      </c>
      <c r="N384" s="90">
        <v>0</v>
      </c>
      <c r="O384" s="91">
        <v>21.418102050840002</v>
      </c>
      <c r="P384" s="91">
        <v>0</v>
      </c>
      <c r="Q384" s="103">
        <v>0</v>
      </c>
      <c r="R384" s="26" t="str">
        <f t="shared" ca="1" si="31"/>
        <v>Error</v>
      </c>
      <c r="S384" s="24"/>
      <c r="T384" s="49" t="str">
        <f t="shared" si="35"/>
        <v/>
      </c>
      <c r="U384" s="50"/>
      <c r="V384" s="50"/>
      <c r="W384" s="26" t="str">
        <f t="shared" ca="1" si="32"/>
        <v/>
      </c>
    </row>
    <row r="385" spans="1:23" x14ac:dyDescent="0.2">
      <c r="A385" s="24"/>
      <c r="B385" s="49" t="str">
        <f t="shared" si="34"/>
        <v/>
      </c>
      <c r="C385" s="50"/>
      <c r="D385" s="50"/>
      <c r="E385" s="26" t="str">
        <f t="shared" ca="1" si="33"/>
        <v/>
      </c>
      <c r="F385" s="24"/>
      <c r="G385" s="49">
        <f t="shared" si="36"/>
        <v>374</v>
      </c>
      <c r="H385" s="108" t="s">
        <v>276</v>
      </c>
      <c r="I385" s="108" t="s">
        <v>370</v>
      </c>
      <c r="J385" s="90">
        <v>0</v>
      </c>
      <c r="K385" s="90">
        <v>0</v>
      </c>
      <c r="L385" s="90">
        <v>2.9001839999999999</v>
      </c>
      <c r="M385" s="90">
        <v>78.190235308639998</v>
      </c>
      <c r="N385" s="90">
        <v>2.8565942344799997</v>
      </c>
      <c r="O385" s="91">
        <v>276.97501217286003</v>
      </c>
      <c r="P385" s="91">
        <v>0</v>
      </c>
      <c r="Q385" s="103">
        <v>0</v>
      </c>
      <c r="R385" s="26" t="str">
        <f t="shared" ca="1" si="31"/>
        <v/>
      </c>
      <c r="S385" s="24"/>
      <c r="T385" s="49" t="str">
        <f t="shared" si="35"/>
        <v/>
      </c>
      <c r="U385" s="50"/>
      <c r="V385" s="50"/>
      <c r="W385" s="26" t="str">
        <f t="shared" ca="1" si="32"/>
        <v/>
      </c>
    </row>
    <row r="386" spans="1:23" x14ac:dyDescent="0.2">
      <c r="A386" s="24"/>
      <c r="B386" s="49" t="str">
        <f t="shared" si="34"/>
        <v/>
      </c>
      <c r="C386" s="50"/>
      <c r="D386" s="50"/>
      <c r="E386" s="26" t="str">
        <f t="shared" ca="1" si="33"/>
        <v/>
      </c>
      <c r="F386" s="24"/>
      <c r="G386" s="49">
        <f t="shared" si="36"/>
        <v>375</v>
      </c>
      <c r="H386" s="108" t="s">
        <v>276</v>
      </c>
      <c r="I386" s="108" t="s">
        <v>400</v>
      </c>
      <c r="J386" s="90">
        <v>0</v>
      </c>
      <c r="K386" s="90">
        <v>0</v>
      </c>
      <c r="L386" s="90">
        <v>0</v>
      </c>
      <c r="M386" s="90">
        <v>0</v>
      </c>
      <c r="N386" s="90">
        <v>0</v>
      </c>
      <c r="O386" s="91">
        <v>0.29538166191999998</v>
      </c>
      <c r="P386" s="91">
        <v>0</v>
      </c>
      <c r="Q386" s="103">
        <v>0</v>
      </c>
      <c r="R386" s="26" t="str">
        <f t="shared" ca="1" si="31"/>
        <v/>
      </c>
      <c r="S386" s="24"/>
      <c r="T386" s="49" t="str">
        <f t="shared" si="35"/>
        <v/>
      </c>
      <c r="U386" s="50"/>
      <c r="V386" s="50"/>
      <c r="W386" s="26" t="str">
        <f t="shared" ca="1" si="32"/>
        <v/>
      </c>
    </row>
    <row r="387" spans="1:23" x14ac:dyDescent="0.2">
      <c r="A387" s="24"/>
      <c r="B387" s="49" t="str">
        <f t="shared" si="34"/>
        <v/>
      </c>
      <c r="C387" s="50"/>
      <c r="D387" s="50"/>
      <c r="E387" s="26" t="str">
        <f t="shared" ca="1" si="33"/>
        <v/>
      </c>
      <c r="F387" s="24"/>
      <c r="G387" s="49">
        <f t="shared" si="36"/>
        <v>376</v>
      </c>
      <c r="H387" s="108" t="s">
        <v>276</v>
      </c>
      <c r="I387" s="108" t="s">
        <v>1483</v>
      </c>
      <c r="J387" s="90">
        <v>0</v>
      </c>
      <c r="K387" s="90">
        <v>0</v>
      </c>
      <c r="L387" s="90">
        <v>3.8749358205299997</v>
      </c>
      <c r="M387" s="90">
        <v>28.2</v>
      </c>
      <c r="N387" s="90">
        <v>3.8408204648100002</v>
      </c>
      <c r="O387" s="91">
        <v>32.028062959799996</v>
      </c>
      <c r="P387" s="91">
        <v>0</v>
      </c>
      <c r="Q387" s="103">
        <v>0</v>
      </c>
      <c r="R387" s="26" t="str">
        <f t="shared" ca="1" si="31"/>
        <v>Error</v>
      </c>
      <c r="S387" s="24"/>
      <c r="T387" s="49" t="str">
        <f t="shared" si="35"/>
        <v/>
      </c>
      <c r="U387" s="50"/>
      <c r="V387" s="50"/>
      <c r="W387" s="26" t="str">
        <f t="shared" ca="1" si="32"/>
        <v/>
      </c>
    </row>
    <row r="388" spans="1:23" x14ac:dyDescent="0.2">
      <c r="A388" s="24"/>
      <c r="B388" s="49" t="str">
        <f t="shared" si="34"/>
        <v/>
      </c>
      <c r="C388" s="50"/>
      <c r="D388" s="50"/>
      <c r="E388" s="26" t="str">
        <f t="shared" ca="1" si="33"/>
        <v/>
      </c>
      <c r="F388" s="24"/>
      <c r="G388" s="49">
        <f t="shared" si="36"/>
        <v>377</v>
      </c>
      <c r="H388" s="108" t="s">
        <v>276</v>
      </c>
      <c r="I388" s="108" t="s">
        <v>462</v>
      </c>
      <c r="J388" s="90">
        <v>0</v>
      </c>
      <c r="K388" s="90">
        <v>0</v>
      </c>
      <c r="L388" s="90">
        <v>3.0860979999999993</v>
      </c>
      <c r="M388" s="90">
        <v>48.5</v>
      </c>
      <c r="N388" s="90">
        <v>3.0466885285399998</v>
      </c>
      <c r="O388" s="91">
        <v>103.27718509510999</v>
      </c>
      <c r="P388" s="91">
        <v>0</v>
      </c>
      <c r="Q388" s="103">
        <v>0</v>
      </c>
      <c r="R388" s="26" t="str">
        <f t="shared" ca="1" si="31"/>
        <v/>
      </c>
      <c r="S388" s="24"/>
      <c r="T388" s="49" t="str">
        <f t="shared" si="35"/>
        <v/>
      </c>
      <c r="U388" s="50"/>
      <c r="V388" s="50"/>
      <c r="W388" s="26" t="str">
        <f t="shared" ca="1" si="32"/>
        <v/>
      </c>
    </row>
    <row r="389" spans="1:23" x14ac:dyDescent="0.2">
      <c r="A389" s="24"/>
      <c r="B389" s="49" t="str">
        <f t="shared" si="34"/>
        <v/>
      </c>
      <c r="C389" s="50"/>
      <c r="D389" s="50"/>
      <c r="E389" s="26" t="str">
        <f t="shared" ca="1" si="33"/>
        <v/>
      </c>
      <c r="F389" s="24"/>
      <c r="G389" s="49">
        <f t="shared" si="36"/>
        <v>378</v>
      </c>
      <c r="H389" s="108" t="s">
        <v>276</v>
      </c>
      <c r="I389" s="108" t="s">
        <v>1484</v>
      </c>
      <c r="J389" s="90">
        <v>0</v>
      </c>
      <c r="K389" s="90">
        <v>0</v>
      </c>
      <c r="L389" s="90">
        <v>0</v>
      </c>
      <c r="M389" s="90">
        <v>9.3000000000000007</v>
      </c>
      <c r="N389" s="90">
        <v>0</v>
      </c>
      <c r="O389" s="91">
        <v>134.91274501116999</v>
      </c>
      <c r="P389" s="91">
        <v>0</v>
      </c>
      <c r="Q389" s="103">
        <v>0</v>
      </c>
      <c r="R389" s="26" t="str">
        <f t="shared" ca="1" si="31"/>
        <v>Error</v>
      </c>
      <c r="S389" s="24"/>
      <c r="T389" s="49" t="str">
        <f t="shared" si="35"/>
        <v/>
      </c>
      <c r="U389" s="50"/>
      <c r="V389" s="50"/>
      <c r="W389" s="26" t="str">
        <f t="shared" ca="1" si="32"/>
        <v/>
      </c>
    </row>
    <row r="390" spans="1:23" x14ac:dyDescent="0.2">
      <c r="A390" s="24"/>
      <c r="B390" s="49" t="str">
        <f t="shared" si="34"/>
        <v/>
      </c>
      <c r="C390" s="50"/>
      <c r="D390" s="50"/>
      <c r="E390" s="26" t="str">
        <f t="shared" ca="1" si="33"/>
        <v/>
      </c>
      <c r="F390" s="24"/>
      <c r="G390" s="49">
        <f t="shared" si="36"/>
        <v>379</v>
      </c>
      <c r="H390" s="108" t="s">
        <v>276</v>
      </c>
      <c r="I390" s="108" t="s">
        <v>1485</v>
      </c>
      <c r="J390" s="90">
        <v>0</v>
      </c>
      <c r="K390" s="90">
        <v>0</v>
      </c>
      <c r="L390" s="90">
        <v>2.6339370000000004</v>
      </c>
      <c r="M390" s="90">
        <v>40.671687264780005</v>
      </c>
      <c r="N390" s="90">
        <v>2.6315401173300002</v>
      </c>
      <c r="O390" s="91">
        <v>57.926342468020003</v>
      </c>
      <c r="P390" s="91">
        <v>0</v>
      </c>
      <c r="Q390" s="103">
        <v>0</v>
      </c>
      <c r="R390" s="26" t="str">
        <f t="shared" ca="1" si="31"/>
        <v>Error</v>
      </c>
      <c r="S390" s="24"/>
      <c r="T390" s="49" t="str">
        <f t="shared" si="35"/>
        <v/>
      </c>
      <c r="U390" s="50"/>
      <c r="V390" s="50"/>
      <c r="W390" s="26" t="str">
        <f t="shared" ca="1" si="32"/>
        <v/>
      </c>
    </row>
    <row r="391" spans="1:23" x14ac:dyDescent="0.2">
      <c r="A391" s="24"/>
      <c r="B391" s="49" t="str">
        <f t="shared" si="34"/>
        <v/>
      </c>
      <c r="C391" s="50"/>
      <c r="D391" s="50"/>
      <c r="E391" s="26" t="str">
        <f t="shared" ca="1" si="33"/>
        <v/>
      </c>
      <c r="F391" s="24"/>
      <c r="G391" s="49">
        <f t="shared" si="36"/>
        <v>380</v>
      </c>
      <c r="H391" s="108" t="s">
        <v>276</v>
      </c>
      <c r="I391" s="108" t="s">
        <v>544</v>
      </c>
      <c r="J391" s="90">
        <v>0</v>
      </c>
      <c r="K391" s="90">
        <v>0</v>
      </c>
      <c r="L391" s="90">
        <v>6.2555165009699998</v>
      </c>
      <c r="M391" s="90">
        <v>32.799999999999997</v>
      </c>
      <c r="N391" s="90">
        <v>6.1952320502699987</v>
      </c>
      <c r="O391" s="91">
        <v>43.566146658699999</v>
      </c>
      <c r="P391" s="91">
        <v>0</v>
      </c>
      <c r="Q391" s="103">
        <v>0</v>
      </c>
      <c r="R391" s="26" t="str">
        <f t="shared" ca="1" si="31"/>
        <v/>
      </c>
      <c r="S391" s="24"/>
      <c r="T391" s="49" t="str">
        <f t="shared" si="35"/>
        <v/>
      </c>
      <c r="U391" s="50"/>
      <c r="V391" s="50"/>
      <c r="W391" s="26" t="str">
        <f t="shared" ca="1" si="32"/>
        <v/>
      </c>
    </row>
    <row r="392" spans="1:23" x14ac:dyDescent="0.2">
      <c r="A392" s="24"/>
      <c r="B392" s="49" t="str">
        <f t="shared" si="34"/>
        <v/>
      </c>
      <c r="C392" s="50"/>
      <c r="D392" s="50"/>
      <c r="E392" s="26" t="str">
        <f t="shared" ca="1" si="33"/>
        <v/>
      </c>
      <c r="F392" s="24"/>
      <c r="G392" s="49">
        <f t="shared" si="36"/>
        <v>381</v>
      </c>
      <c r="H392" s="108" t="s">
        <v>276</v>
      </c>
      <c r="I392" s="108" t="s">
        <v>568</v>
      </c>
      <c r="J392" s="90">
        <v>0</v>
      </c>
      <c r="K392" s="90">
        <v>0</v>
      </c>
      <c r="L392" s="90">
        <v>1.794419</v>
      </c>
      <c r="M392" s="90">
        <v>4.6548121763000001</v>
      </c>
      <c r="N392" s="90">
        <v>1.794419</v>
      </c>
      <c r="O392" s="91">
        <v>184.75270691405001</v>
      </c>
      <c r="P392" s="91">
        <v>0</v>
      </c>
      <c r="Q392" s="103">
        <v>0</v>
      </c>
      <c r="R392" s="26" t="str">
        <f t="shared" ca="1" si="31"/>
        <v/>
      </c>
      <c r="S392" s="24"/>
      <c r="T392" s="49" t="str">
        <f t="shared" si="35"/>
        <v/>
      </c>
      <c r="U392" s="50"/>
      <c r="V392" s="50"/>
      <c r="W392" s="26" t="str">
        <f t="shared" ca="1" si="32"/>
        <v/>
      </c>
    </row>
    <row r="393" spans="1:23" x14ac:dyDescent="0.2">
      <c r="A393" s="24"/>
      <c r="B393" s="49" t="str">
        <f t="shared" si="34"/>
        <v/>
      </c>
      <c r="C393" s="50"/>
      <c r="D393" s="50"/>
      <c r="E393" s="26" t="str">
        <f t="shared" ca="1" si="33"/>
        <v/>
      </c>
      <c r="F393" s="24"/>
      <c r="G393" s="49">
        <f t="shared" si="36"/>
        <v>382</v>
      </c>
      <c r="H393" s="108" t="s">
        <v>276</v>
      </c>
      <c r="I393" s="108" t="s">
        <v>593</v>
      </c>
      <c r="J393" s="90">
        <v>0</v>
      </c>
      <c r="K393" s="90">
        <v>0</v>
      </c>
      <c r="L393" s="90">
        <v>0</v>
      </c>
      <c r="M393" s="90">
        <v>8.5509257168000001</v>
      </c>
      <c r="N393" s="90">
        <v>0</v>
      </c>
      <c r="O393" s="91">
        <v>17.559613644000002</v>
      </c>
      <c r="P393" s="91">
        <v>0</v>
      </c>
      <c r="Q393" s="103">
        <v>0</v>
      </c>
      <c r="R393" s="26" t="str">
        <f t="shared" ca="1" si="31"/>
        <v/>
      </c>
      <c r="S393" s="24"/>
      <c r="T393" s="49" t="str">
        <f t="shared" si="35"/>
        <v/>
      </c>
      <c r="U393" s="50"/>
      <c r="V393" s="50"/>
      <c r="W393" s="26" t="str">
        <f t="shared" ca="1" si="32"/>
        <v/>
      </c>
    </row>
    <row r="394" spans="1:23" x14ac:dyDescent="0.2">
      <c r="A394" s="24"/>
      <c r="B394" s="49" t="str">
        <f t="shared" si="34"/>
        <v/>
      </c>
      <c r="C394" s="50"/>
      <c r="D394" s="50"/>
      <c r="E394" s="26" t="str">
        <f t="shared" ca="1" si="33"/>
        <v/>
      </c>
      <c r="F394" s="24"/>
      <c r="G394" s="49">
        <f t="shared" si="36"/>
        <v>383</v>
      </c>
      <c r="H394" s="108" t="s">
        <v>276</v>
      </c>
      <c r="I394" s="108" t="s">
        <v>615</v>
      </c>
      <c r="J394" s="90">
        <v>0</v>
      </c>
      <c r="K394" s="90">
        <v>0</v>
      </c>
      <c r="L394" s="90">
        <v>0</v>
      </c>
      <c r="M394" s="90">
        <v>16.498891942690001</v>
      </c>
      <c r="N394" s="90">
        <v>2.5244522580000001E-2</v>
      </c>
      <c r="O394" s="91">
        <v>27.982456033080002</v>
      </c>
      <c r="P394" s="91">
        <v>0</v>
      </c>
      <c r="Q394" s="103">
        <v>0</v>
      </c>
      <c r="R394" s="26" t="str">
        <f t="shared" ca="1" si="31"/>
        <v/>
      </c>
      <c r="S394" s="24"/>
      <c r="T394" s="49" t="str">
        <f t="shared" si="35"/>
        <v/>
      </c>
      <c r="U394" s="50"/>
      <c r="V394" s="50"/>
      <c r="W394" s="26" t="str">
        <f t="shared" ca="1" si="32"/>
        <v/>
      </c>
    </row>
    <row r="395" spans="1:23" x14ac:dyDescent="0.2">
      <c r="A395" s="24"/>
      <c r="B395" s="49" t="str">
        <f t="shared" si="34"/>
        <v/>
      </c>
      <c r="C395" s="50"/>
      <c r="D395" s="50"/>
      <c r="E395" s="26" t="str">
        <f t="shared" ca="1" si="33"/>
        <v/>
      </c>
      <c r="F395" s="24"/>
      <c r="G395" s="49">
        <f t="shared" si="36"/>
        <v>384</v>
      </c>
      <c r="H395" s="108" t="s">
        <v>276</v>
      </c>
      <c r="I395" s="108" t="s">
        <v>661</v>
      </c>
      <c r="J395" s="90">
        <v>0</v>
      </c>
      <c r="K395" s="90">
        <v>0</v>
      </c>
      <c r="L395" s="90">
        <v>0</v>
      </c>
      <c r="M395" s="90">
        <v>17</v>
      </c>
      <c r="N395" s="90">
        <v>0</v>
      </c>
      <c r="O395" s="91">
        <v>176.2759505418</v>
      </c>
      <c r="P395" s="91">
        <v>0</v>
      </c>
      <c r="Q395" s="103">
        <v>0</v>
      </c>
      <c r="R395" s="26" t="str">
        <f t="shared" ca="1" si="31"/>
        <v/>
      </c>
      <c r="S395" s="24"/>
      <c r="T395" s="49" t="str">
        <f t="shared" si="35"/>
        <v/>
      </c>
      <c r="U395" s="50"/>
      <c r="V395" s="50"/>
      <c r="W395" s="26" t="str">
        <f t="shared" ca="1" si="32"/>
        <v/>
      </c>
    </row>
    <row r="396" spans="1:23" x14ac:dyDescent="0.2">
      <c r="A396" s="24"/>
      <c r="B396" s="49" t="str">
        <f t="shared" si="34"/>
        <v/>
      </c>
      <c r="C396" s="50"/>
      <c r="D396" s="50"/>
      <c r="E396" s="26" t="str">
        <f t="shared" ca="1" si="33"/>
        <v/>
      </c>
      <c r="F396" s="24"/>
      <c r="G396" s="49">
        <f t="shared" si="36"/>
        <v>385</v>
      </c>
      <c r="H396" s="108" t="s">
        <v>276</v>
      </c>
      <c r="I396" s="108" t="s">
        <v>1486</v>
      </c>
      <c r="J396" s="90">
        <v>0</v>
      </c>
      <c r="K396" s="90">
        <v>0</v>
      </c>
      <c r="L396" s="90">
        <v>0.46390889773000005</v>
      </c>
      <c r="M396" s="90">
        <v>39.4</v>
      </c>
      <c r="N396" s="90">
        <v>0.44382787503000004</v>
      </c>
      <c r="O396" s="91">
        <v>12.919624880500001</v>
      </c>
      <c r="P396" s="91">
        <v>0</v>
      </c>
      <c r="Q396" s="103">
        <v>0</v>
      </c>
      <c r="R396" s="26" t="str">
        <f t="shared" ref="R396:R459" ca="1" si="37">IF(I396="","",IF(ISERROR(VLOOKUP(I396,INDIRECT(H396),1,FALSE)),"Error",""))</f>
        <v>Error</v>
      </c>
      <c r="S396" s="24"/>
      <c r="T396" s="49" t="str">
        <f t="shared" si="35"/>
        <v/>
      </c>
      <c r="U396" s="50"/>
      <c r="V396" s="50"/>
      <c r="W396" s="26" t="str">
        <f t="shared" ref="W396:W459" ca="1" si="38">IF(V396="","",IF(ISERROR(VLOOKUP(V396,INDIRECT(U396),1,FALSE)),"Error",""))</f>
        <v/>
      </c>
    </row>
    <row r="397" spans="1:23" x14ac:dyDescent="0.2">
      <c r="A397" s="24"/>
      <c r="B397" s="49" t="str">
        <f t="shared" si="34"/>
        <v/>
      </c>
      <c r="C397" s="50"/>
      <c r="D397" s="50"/>
      <c r="E397" s="26" t="str">
        <f t="shared" ref="E397:E460" ca="1" si="39">IF(D397="","",IF(ISERROR(VLOOKUP(D397,INDIRECT(C397),1,FALSE)),"Error",""))</f>
        <v/>
      </c>
      <c r="F397" s="24"/>
      <c r="G397" s="49">
        <f t="shared" si="36"/>
        <v>386</v>
      </c>
      <c r="H397" s="108" t="s">
        <v>276</v>
      </c>
      <c r="I397" s="108" t="s">
        <v>705</v>
      </c>
      <c r="J397" s="90">
        <v>0</v>
      </c>
      <c r="K397" s="90">
        <v>0</v>
      </c>
      <c r="L397" s="90">
        <v>3.8989631807699991</v>
      </c>
      <c r="M397" s="90">
        <v>35.1</v>
      </c>
      <c r="N397" s="90">
        <v>3.8729412229600002</v>
      </c>
      <c r="O397" s="91">
        <v>227.64906386133998</v>
      </c>
      <c r="P397" s="91">
        <v>0</v>
      </c>
      <c r="Q397" s="103">
        <v>0</v>
      </c>
      <c r="R397" s="26" t="str">
        <f t="shared" ca="1" si="37"/>
        <v/>
      </c>
      <c r="S397" s="24"/>
      <c r="T397" s="49" t="str">
        <f t="shared" si="35"/>
        <v/>
      </c>
      <c r="U397" s="50"/>
      <c r="V397" s="50"/>
      <c r="W397" s="26" t="str">
        <f t="shared" ca="1" si="38"/>
        <v/>
      </c>
    </row>
    <row r="398" spans="1:23" x14ac:dyDescent="0.2">
      <c r="A398" s="24"/>
      <c r="B398" s="49" t="str">
        <f t="shared" ref="B398:B461" si="40">IF(AND(C397&lt;&gt;"",ISNUMBER(B397)),B397+1,"")</f>
        <v/>
      </c>
      <c r="C398" s="50"/>
      <c r="D398" s="50"/>
      <c r="E398" s="26" t="str">
        <f t="shared" ca="1" si="39"/>
        <v/>
      </c>
      <c r="F398" s="24"/>
      <c r="G398" s="49">
        <f t="shared" si="36"/>
        <v>387</v>
      </c>
      <c r="H398" s="108" t="s">
        <v>276</v>
      </c>
      <c r="I398" s="108" t="s">
        <v>724</v>
      </c>
      <c r="J398" s="90">
        <v>0</v>
      </c>
      <c r="K398" s="90">
        <v>0</v>
      </c>
      <c r="L398" s="90">
        <v>1.856919</v>
      </c>
      <c r="M398" s="90">
        <v>44.981637141600004</v>
      </c>
      <c r="N398" s="90">
        <v>1.8523695484499998</v>
      </c>
      <c r="O398" s="91">
        <v>124.17299305667999</v>
      </c>
      <c r="P398" s="91">
        <v>0</v>
      </c>
      <c r="Q398" s="103">
        <v>0</v>
      </c>
      <c r="R398" s="26" t="str">
        <f t="shared" ca="1" si="37"/>
        <v/>
      </c>
      <c r="S398" s="24"/>
      <c r="T398" s="49" t="str">
        <f t="shared" ref="T398:T461" si="41">IF(AND(U397&lt;&gt;"",ISNUMBER(T397)),T397+1,"")</f>
        <v/>
      </c>
      <c r="U398" s="50"/>
      <c r="V398" s="50"/>
      <c r="W398" s="26" t="str">
        <f t="shared" ca="1" si="38"/>
        <v/>
      </c>
    </row>
    <row r="399" spans="1:23" x14ac:dyDescent="0.2">
      <c r="A399" s="24"/>
      <c r="B399" s="49" t="str">
        <f t="shared" si="40"/>
        <v/>
      </c>
      <c r="C399" s="50"/>
      <c r="D399" s="50"/>
      <c r="E399" s="26" t="str">
        <f t="shared" ca="1" si="39"/>
        <v/>
      </c>
      <c r="F399" s="24"/>
      <c r="G399" s="49">
        <f t="shared" si="36"/>
        <v>388</v>
      </c>
      <c r="H399" s="108" t="s">
        <v>276</v>
      </c>
      <c r="I399" s="108" t="s">
        <v>689</v>
      </c>
      <c r="J399" s="90">
        <v>0</v>
      </c>
      <c r="K399" s="90">
        <v>0</v>
      </c>
      <c r="L399" s="90">
        <v>4.9270755689999994</v>
      </c>
      <c r="M399" s="90">
        <v>39.944680665199996</v>
      </c>
      <c r="N399" s="90">
        <v>4.9270755689999994</v>
      </c>
      <c r="O399" s="91">
        <v>43.809231672030002</v>
      </c>
      <c r="P399" s="91">
        <v>0</v>
      </c>
      <c r="Q399" s="103">
        <v>0</v>
      </c>
      <c r="R399" s="26" t="str">
        <f t="shared" ca="1" si="37"/>
        <v/>
      </c>
      <c r="S399" s="24"/>
      <c r="T399" s="49" t="str">
        <f t="shared" si="41"/>
        <v/>
      </c>
      <c r="U399" s="50"/>
      <c r="V399" s="50"/>
      <c r="W399" s="26" t="str">
        <f t="shared" ca="1" si="38"/>
        <v/>
      </c>
    </row>
    <row r="400" spans="1:23" x14ac:dyDescent="0.2">
      <c r="A400" s="24"/>
      <c r="B400" s="49" t="str">
        <f t="shared" si="40"/>
        <v/>
      </c>
      <c r="C400" s="50"/>
      <c r="D400" s="50"/>
      <c r="E400" s="26" t="str">
        <f t="shared" ca="1" si="39"/>
        <v/>
      </c>
      <c r="F400" s="24"/>
      <c r="G400" s="49">
        <f t="shared" si="36"/>
        <v>389</v>
      </c>
      <c r="H400" s="108" t="s">
        <v>276</v>
      </c>
      <c r="I400" s="108" t="s">
        <v>764</v>
      </c>
      <c r="J400" s="90">
        <v>0</v>
      </c>
      <c r="K400" s="90">
        <v>0</v>
      </c>
      <c r="L400" s="90">
        <v>25.592340181139999</v>
      </c>
      <c r="M400" s="90">
        <v>46.5</v>
      </c>
      <c r="N400" s="90">
        <v>25.529940507599999</v>
      </c>
      <c r="O400" s="91">
        <v>523.24946712621011</v>
      </c>
      <c r="P400" s="91">
        <v>9.5979942300600012</v>
      </c>
      <c r="Q400" s="103">
        <v>1.2014589976200001</v>
      </c>
      <c r="R400" s="26" t="str">
        <f t="shared" ca="1" si="37"/>
        <v/>
      </c>
      <c r="S400" s="24"/>
      <c r="T400" s="49" t="str">
        <f t="shared" si="41"/>
        <v/>
      </c>
      <c r="U400" s="50"/>
      <c r="V400" s="50"/>
      <c r="W400" s="26" t="str">
        <f t="shared" ca="1" si="38"/>
        <v/>
      </c>
    </row>
    <row r="401" spans="1:23" x14ac:dyDescent="0.2">
      <c r="A401" s="24"/>
      <c r="B401" s="49" t="str">
        <f t="shared" si="40"/>
        <v/>
      </c>
      <c r="C401" s="50"/>
      <c r="D401" s="50"/>
      <c r="E401" s="26" t="str">
        <f t="shared" ca="1" si="39"/>
        <v/>
      </c>
      <c r="F401" s="24"/>
      <c r="G401" s="49">
        <f t="shared" si="36"/>
        <v>390</v>
      </c>
      <c r="H401" s="108" t="s">
        <v>277</v>
      </c>
      <c r="I401" s="108" t="s">
        <v>312</v>
      </c>
      <c r="J401" s="90">
        <v>0</v>
      </c>
      <c r="K401" s="90">
        <v>0</v>
      </c>
      <c r="L401" s="90">
        <v>0.33754063694999997</v>
      </c>
      <c r="M401" s="90">
        <v>19.3</v>
      </c>
      <c r="N401" s="90">
        <v>0.35751500000000003</v>
      </c>
      <c r="O401" s="91">
        <v>72.635917777340012</v>
      </c>
      <c r="P401" s="91">
        <v>0</v>
      </c>
      <c r="Q401" s="103">
        <v>0</v>
      </c>
      <c r="R401" s="26" t="str">
        <f t="shared" ca="1" si="37"/>
        <v/>
      </c>
      <c r="S401" s="24"/>
      <c r="T401" s="49" t="str">
        <f t="shared" si="41"/>
        <v/>
      </c>
      <c r="U401" s="50"/>
      <c r="V401" s="50"/>
      <c r="W401" s="26" t="str">
        <f t="shared" ca="1" si="38"/>
        <v/>
      </c>
    </row>
    <row r="402" spans="1:23" x14ac:dyDescent="0.2">
      <c r="A402" s="24"/>
      <c r="B402" s="49" t="str">
        <f t="shared" si="40"/>
        <v/>
      </c>
      <c r="C402" s="50"/>
      <c r="D402" s="50"/>
      <c r="E402" s="26" t="str">
        <f t="shared" ca="1" si="39"/>
        <v/>
      </c>
      <c r="F402" s="24"/>
      <c r="G402" s="49">
        <f t="shared" si="36"/>
        <v>391</v>
      </c>
      <c r="H402" s="108" t="s">
        <v>277</v>
      </c>
      <c r="I402" s="108" t="s">
        <v>343</v>
      </c>
      <c r="J402" s="90">
        <v>0</v>
      </c>
      <c r="K402" s="90">
        <v>0</v>
      </c>
      <c r="L402" s="90">
        <v>0.47949953029999998</v>
      </c>
      <c r="M402" s="90">
        <v>41.2</v>
      </c>
      <c r="N402" s="90">
        <v>0.47749245730000001</v>
      </c>
      <c r="O402" s="91">
        <v>63.268118380790007</v>
      </c>
      <c r="P402" s="91">
        <v>0</v>
      </c>
      <c r="Q402" s="103">
        <v>0</v>
      </c>
      <c r="R402" s="26" t="str">
        <f t="shared" ca="1" si="37"/>
        <v/>
      </c>
      <c r="S402" s="24"/>
      <c r="T402" s="49" t="str">
        <f t="shared" si="41"/>
        <v/>
      </c>
      <c r="U402" s="50"/>
      <c r="V402" s="50"/>
      <c r="W402" s="26" t="str">
        <f t="shared" ca="1" si="38"/>
        <v/>
      </c>
    </row>
    <row r="403" spans="1:23" x14ac:dyDescent="0.2">
      <c r="A403" s="24"/>
      <c r="B403" s="49" t="str">
        <f t="shared" si="40"/>
        <v/>
      </c>
      <c r="C403" s="50"/>
      <c r="D403" s="50"/>
      <c r="E403" s="26" t="str">
        <f t="shared" ca="1" si="39"/>
        <v/>
      </c>
      <c r="F403" s="24"/>
      <c r="G403" s="49">
        <f t="shared" si="36"/>
        <v>392</v>
      </c>
      <c r="H403" s="108" t="s">
        <v>277</v>
      </c>
      <c r="I403" s="108" t="s">
        <v>355</v>
      </c>
      <c r="J403" s="90">
        <v>0</v>
      </c>
      <c r="K403" s="90">
        <v>0</v>
      </c>
      <c r="L403" s="90">
        <v>0.73007172793999997</v>
      </c>
      <c r="M403" s="90">
        <v>12.6</v>
      </c>
      <c r="N403" s="90">
        <v>0.68431471336000005</v>
      </c>
      <c r="O403" s="91">
        <v>43.627830283869997</v>
      </c>
      <c r="P403" s="91">
        <v>0</v>
      </c>
      <c r="Q403" s="103">
        <v>0</v>
      </c>
      <c r="R403" s="26" t="str">
        <f t="shared" ca="1" si="37"/>
        <v/>
      </c>
      <c r="S403" s="24"/>
      <c r="T403" s="49" t="str">
        <f t="shared" si="41"/>
        <v/>
      </c>
      <c r="U403" s="50"/>
      <c r="V403" s="50"/>
      <c r="W403" s="26" t="str">
        <f t="shared" ca="1" si="38"/>
        <v/>
      </c>
    </row>
    <row r="404" spans="1:23" x14ac:dyDescent="0.2">
      <c r="A404" s="24"/>
      <c r="B404" s="49" t="str">
        <f t="shared" si="40"/>
        <v/>
      </c>
      <c r="C404" s="50"/>
      <c r="D404" s="50"/>
      <c r="E404" s="26" t="str">
        <f t="shared" ca="1" si="39"/>
        <v/>
      </c>
      <c r="F404" s="24"/>
      <c r="G404" s="49">
        <f t="shared" si="36"/>
        <v>393</v>
      </c>
      <c r="H404" s="108" t="s">
        <v>277</v>
      </c>
      <c r="I404" s="108" t="s">
        <v>44</v>
      </c>
      <c r="J404" s="90">
        <v>0</v>
      </c>
      <c r="K404" s="90">
        <v>0</v>
      </c>
      <c r="L404" s="90">
        <v>0.81827176860000006</v>
      </c>
      <c r="M404" s="90">
        <v>42.2</v>
      </c>
      <c r="N404" s="90">
        <v>0.79140508590000014</v>
      </c>
      <c r="O404" s="91">
        <v>250.42745842804001</v>
      </c>
      <c r="P404" s="91">
        <v>0</v>
      </c>
      <c r="Q404" s="103">
        <v>0</v>
      </c>
      <c r="R404" s="26" t="str">
        <f t="shared" ca="1" si="37"/>
        <v>Error</v>
      </c>
      <c r="S404" s="24"/>
      <c r="T404" s="49" t="str">
        <f t="shared" si="41"/>
        <v/>
      </c>
      <c r="U404" s="50"/>
      <c r="V404" s="50"/>
      <c r="W404" s="26" t="str">
        <f t="shared" ca="1" si="38"/>
        <v/>
      </c>
    </row>
    <row r="405" spans="1:23" x14ac:dyDescent="0.2">
      <c r="A405" s="24"/>
      <c r="B405" s="49" t="str">
        <f t="shared" si="40"/>
        <v/>
      </c>
      <c r="C405" s="50"/>
      <c r="D405" s="50"/>
      <c r="E405" s="26" t="str">
        <f t="shared" ca="1" si="39"/>
        <v/>
      </c>
      <c r="F405" s="24"/>
      <c r="G405" s="49">
        <f t="shared" si="36"/>
        <v>394</v>
      </c>
      <c r="H405" s="108" t="s">
        <v>277</v>
      </c>
      <c r="I405" s="108" t="s">
        <v>434</v>
      </c>
      <c r="J405" s="90">
        <v>0</v>
      </c>
      <c r="K405" s="90">
        <v>0</v>
      </c>
      <c r="L405" s="90">
        <v>0.55223100000000003</v>
      </c>
      <c r="M405" s="90">
        <v>28.879046030369999</v>
      </c>
      <c r="N405" s="90">
        <v>0.55223100000000003</v>
      </c>
      <c r="O405" s="91">
        <v>94.238316234880003</v>
      </c>
      <c r="P405" s="91">
        <v>0</v>
      </c>
      <c r="Q405" s="103">
        <v>0</v>
      </c>
      <c r="R405" s="26" t="str">
        <f t="shared" ca="1" si="37"/>
        <v/>
      </c>
      <c r="S405" s="24"/>
      <c r="T405" s="49" t="str">
        <f t="shared" si="41"/>
        <v/>
      </c>
      <c r="U405" s="50"/>
      <c r="V405" s="50"/>
      <c r="W405" s="26" t="str">
        <f t="shared" ca="1" si="38"/>
        <v/>
      </c>
    </row>
    <row r="406" spans="1:23" x14ac:dyDescent="0.2">
      <c r="A406" s="24"/>
      <c r="B406" s="49" t="str">
        <f t="shared" si="40"/>
        <v/>
      </c>
      <c r="C406" s="50"/>
      <c r="D406" s="50"/>
      <c r="E406" s="26" t="str">
        <f t="shared" ca="1" si="39"/>
        <v/>
      </c>
      <c r="F406" s="24"/>
      <c r="G406" s="49">
        <f t="shared" si="36"/>
        <v>395</v>
      </c>
      <c r="H406" s="108" t="s">
        <v>277</v>
      </c>
      <c r="I406" s="108" t="s">
        <v>1487</v>
      </c>
      <c r="J406" s="90">
        <v>0</v>
      </c>
      <c r="K406" s="90">
        <v>0</v>
      </c>
      <c r="L406" s="90">
        <v>0.55210400000000004</v>
      </c>
      <c r="M406" s="90">
        <v>49.7</v>
      </c>
      <c r="N406" s="90">
        <v>0.55210400000000004</v>
      </c>
      <c r="O406" s="91">
        <v>99.831044684850013</v>
      </c>
      <c r="P406" s="91">
        <v>0</v>
      </c>
      <c r="Q406" s="103">
        <v>0</v>
      </c>
      <c r="R406" s="26" t="str">
        <f t="shared" ca="1" si="37"/>
        <v>Error</v>
      </c>
      <c r="S406" s="24"/>
      <c r="T406" s="49" t="str">
        <f t="shared" si="41"/>
        <v/>
      </c>
      <c r="U406" s="50"/>
      <c r="V406" s="50"/>
      <c r="W406" s="26" t="str">
        <f t="shared" ca="1" si="38"/>
        <v/>
      </c>
    </row>
    <row r="407" spans="1:23" x14ac:dyDescent="0.2">
      <c r="A407" s="24"/>
      <c r="B407" s="49" t="str">
        <f t="shared" si="40"/>
        <v/>
      </c>
      <c r="C407" s="50"/>
      <c r="D407" s="50"/>
      <c r="E407" s="26" t="str">
        <f t="shared" ca="1" si="39"/>
        <v/>
      </c>
      <c r="F407" s="24"/>
      <c r="G407" s="49">
        <f t="shared" si="36"/>
        <v>396</v>
      </c>
      <c r="H407" s="108" t="s">
        <v>277</v>
      </c>
      <c r="I407" s="108" t="s">
        <v>491</v>
      </c>
      <c r="J407" s="90">
        <v>0</v>
      </c>
      <c r="K407" s="90">
        <v>0</v>
      </c>
      <c r="L407" s="90">
        <v>0.62302670065999999</v>
      </c>
      <c r="M407" s="90">
        <v>35.6</v>
      </c>
      <c r="N407" s="90">
        <v>0.62302670065999999</v>
      </c>
      <c r="O407" s="91">
        <v>143.07418258083999</v>
      </c>
      <c r="P407" s="91">
        <v>0</v>
      </c>
      <c r="Q407" s="103">
        <v>0</v>
      </c>
      <c r="R407" s="26" t="str">
        <f t="shared" ca="1" si="37"/>
        <v/>
      </c>
      <c r="S407" s="24"/>
      <c r="T407" s="49" t="str">
        <f t="shared" si="41"/>
        <v/>
      </c>
      <c r="U407" s="50"/>
      <c r="V407" s="50"/>
      <c r="W407" s="26" t="str">
        <f t="shared" ca="1" si="38"/>
        <v/>
      </c>
    </row>
    <row r="408" spans="1:23" x14ac:dyDescent="0.2">
      <c r="A408" s="24"/>
      <c r="B408" s="49" t="str">
        <f t="shared" si="40"/>
        <v/>
      </c>
      <c r="C408" s="50"/>
      <c r="D408" s="50"/>
      <c r="E408" s="26" t="str">
        <f t="shared" ca="1" si="39"/>
        <v/>
      </c>
      <c r="F408" s="24"/>
      <c r="G408" s="49">
        <f t="shared" ref="G408:G471" si="42">IF(AND(H407&lt;&gt;"",ISNUMBER(G407)),G407+1,"")</f>
        <v>397</v>
      </c>
      <c r="H408" s="108" t="s">
        <v>277</v>
      </c>
      <c r="I408" s="108" t="s">
        <v>519</v>
      </c>
      <c r="J408" s="90">
        <v>0</v>
      </c>
      <c r="K408" s="90">
        <v>0</v>
      </c>
      <c r="L408" s="90">
        <v>1.8614580000000001</v>
      </c>
      <c r="M408" s="90">
        <v>63.6</v>
      </c>
      <c r="N408" s="90">
        <v>1.8528022203000001</v>
      </c>
      <c r="O408" s="91">
        <v>88.047526574759999</v>
      </c>
      <c r="P408" s="91">
        <v>0</v>
      </c>
      <c r="Q408" s="103">
        <v>0</v>
      </c>
      <c r="R408" s="26" t="str">
        <f t="shared" ca="1" si="37"/>
        <v/>
      </c>
      <c r="S408" s="24"/>
      <c r="T408" s="49" t="str">
        <f t="shared" si="41"/>
        <v/>
      </c>
      <c r="U408" s="50"/>
      <c r="V408" s="50"/>
      <c r="W408" s="26" t="str">
        <f t="shared" ca="1" si="38"/>
        <v/>
      </c>
    </row>
    <row r="409" spans="1:23" x14ac:dyDescent="0.2">
      <c r="A409" s="24"/>
      <c r="B409" s="49" t="str">
        <f t="shared" si="40"/>
        <v/>
      </c>
      <c r="C409" s="50"/>
      <c r="D409" s="50"/>
      <c r="E409" s="26" t="str">
        <f t="shared" ca="1" si="39"/>
        <v/>
      </c>
      <c r="F409" s="24"/>
      <c r="G409" s="49">
        <f t="shared" si="42"/>
        <v>398</v>
      </c>
      <c r="H409" s="108" t="s">
        <v>277</v>
      </c>
      <c r="I409" s="108" t="s">
        <v>1488</v>
      </c>
      <c r="J409" s="90">
        <v>0</v>
      </c>
      <c r="K409" s="90">
        <v>0</v>
      </c>
      <c r="L409" s="90">
        <v>0.22358816895999997</v>
      </c>
      <c r="M409" s="90">
        <v>12.8</v>
      </c>
      <c r="N409" s="90">
        <v>0.20422025727999998</v>
      </c>
      <c r="O409" s="91">
        <v>16.63948956754</v>
      </c>
      <c r="P409" s="91">
        <v>0</v>
      </c>
      <c r="Q409" s="103">
        <v>0</v>
      </c>
      <c r="R409" s="26" t="str">
        <f t="shared" ca="1" si="37"/>
        <v>Error</v>
      </c>
      <c r="S409" s="24"/>
      <c r="T409" s="49" t="str">
        <f t="shared" si="41"/>
        <v/>
      </c>
      <c r="U409" s="50"/>
      <c r="V409" s="50"/>
      <c r="W409" s="26" t="str">
        <f t="shared" ca="1" si="38"/>
        <v/>
      </c>
    </row>
    <row r="410" spans="1:23" x14ac:dyDescent="0.2">
      <c r="A410" s="24"/>
      <c r="B410" s="49" t="str">
        <f t="shared" si="40"/>
        <v/>
      </c>
      <c r="C410" s="50"/>
      <c r="D410" s="50"/>
      <c r="E410" s="26" t="str">
        <f t="shared" ca="1" si="39"/>
        <v/>
      </c>
      <c r="F410" s="24"/>
      <c r="G410" s="49">
        <f t="shared" si="42"/>
        <v>399</v>
      </c>
      <c r="H410" s="108" t="s">
        <v>277</v>
      </c>
      <c r="I410" s="108" t="s">
        <v>545</v>
      </c>
      <c r="J410" s="90">
        <v>0</v>
      </c>
      <c r="K410" s="90">
        <v>0</v>
      </c>
      <c r="L410" s="90">
        <v>1.6</v>
      </c>
      <c r="M410" s="90">
        <v>6.248587810080001</v>
      </c>
      <c r="N410" s="90">
        <v>1.62675783935</v>
      </c>
      <c r="O410" s="91">
        <v>65.175584301580002</v>
      </c>
      <c r="P410" s="91">
        <v>0</v>
      </c>
      <c r="Q410" s="103">
        <v>0</v>
      </c>
      <c r="R410" s="26" t="str">
        <f t="shared" ca="1" si="37"/>
        <v/>
      </c>
      <c r="S410" s="24"/>
      <c r="T410" s="49" t="str">
        <f t="shared" si="41"/>
        <v/>
      </c>
      <c r="U410" s="50"/>
      <c r="V410" s="50"/>
      <c r="W410" s="26" t="str">
        <f t="shared" ca="1" si="38"/>
        <v/>
      </c>
    </row>
    <row r="411" spans="1:23" x14ac:dyDescent="0.2">
      <c r="A411" s="24"/>
      <c r="B411" s="49" t="str">
        <f t="shared" si="40"/>
        <v/>
      </c>
      <c r="C411" s="50"/>
      <c r="D411" s="50"/>
      <c r="E411" s="26" t="str">
        <f t="shared" ca="1" si="39"/>
        <v/>
      </c>
      <c r="F411" s="24"/>
      <c r="G411" s="49">
        <f t="shared" si="42"/>
        <v>400</v>
      </c>
      <c r="H411" s="108" t="s">
        <v>277</v>
      </c>
      <c r="I411" s="108" t="s">
        <v>569</v>
      </c>
      <c r="J411" s="90">
        <v>0</v>
      </c>
      <c r="K411" s="90">
        <v>0</v>
      </c>
      <c r="L411" s="90">
        <v>1.1774345355</v>
      </c>
      <c r="M411" s="90">
        <v>28.5</v>
      </c>
      <c r="N411" s="90">
        <v>1.141757586</v>
      </c>
      <c r="O411" s="91">
        <v>306.38703086250001</v>
      </c>
      <c r="P411" s="91">
        <v>0</v>
      </c>
      <c r="Q411" s="103">
        <v>0</v>
      </c>
      <c r="R411" s="26" t="str">
        <f t="shared" ca="1" si="37"/>
        <v/>
      </c>
      <c r="S411" s="24"/>
      <c r="T411" s="49" t="str">
        <f t="shared" si="41"/>
        <v/>
      </c>
      <c r="U411" s="50"/>
      <c r="V411" s="50"/>
      <c r="W411" s="26" t="str">
        <f t="shared" ca="1" si="38"/>
        <v/>
      </c>
    </row>
    <row r="412" spans="1:23" x14ac:dyDescent="0.2">
      <c r="A412" s="24"/>
      <c r="B412" s="49" t="str">
        <f t="shared" si="40"/>
        <v/>
      </c>
      <c r="C412" s="50"/>
      <c r="D412" s="50"/>
      <c r="E412" s="26" t="str">
        <f t="shared" ca="1" si="39"/>
        <v/>
      </c>
      <c r="F412" s="24"/>
      <c r="G412" s="49">
        <f t="shared" si="42"/>
        <v>401</v>
      </c>
      <c r="H412" s="108" t="s">
        <v>277</v>
      </c>
      <c r="I412" s="108" t="s">
        <v>489</v>
      </c>
      <c r="J412" s="90">
        <v>0</v>
      </c>
      <c r="K412" s="90">
        <v>0</v>
      </c>
      <c r="L412" s="90">
        <v>0.128139</v>
      </c>
      <c r="M412" s="90">
        <v>3.8</v>
      </c>
      <c r="N412" s="90">
        <v>0.128139</v>
      </c>
      <c r="O412" s="91">
        <v>31.204927480279999</v>
      </c>
      <c r="P412" s="91">
        <v>0</v>
      </c>
      <c r="Q412" s="103">
        <v>0</v>
      </c>
      <c r="R412" s="26" t="str">
        <f t="shared" ca="1" si="37"/>
        <v/>
      </c>
      <c r="S412" s="24"/>
      <c r="T412" s="49" t="str">
        <f t="shared" si="41"/>
        <v/>
      </c>
      <c r="U412" s="50"/>
      <c r="V412" s="50"/>
      <c r="W412" s="26" t="str">
        <f t="shared" ca="1" si="38"/>
        <v/>
      </c>
    </row>
    <row r="413" spans="1:23" x14ac:dyDescent="0.2">
      <c r="A413" s="24"/>
      <c r="B413" s="49" t="str">
        <f t="shared" si="40"/>
        <v/>
      </c>
      <c r="C413" s="50"/>
      <c r="D413" s="50"/>
      <c r="E413" s="26" t="str">
        <f t="shared" ca="1" si="39"/>
        <v/>
      </c>
      <c r="F413" s="24"/>
      <c r="G413" s="49">
        <f t="shared" si="42"/>
        <v>402</v>
      </c>
      <c r="H413" s="108" t="s">
        <v>277</v>
      </c>
      <c r="I413" s="108" t="s">
        <v>1489</v>
      </c>
      <c r="J413" s="90">
        <v>0</v>
      </c>
      <c r="K413" s="90">
        <v>0</v>
      </c>
      <c r="L413" s="90">
        <v>0.64793500000000004</v>
      </c>
      <c r="M413" s="90">
        <v>68</v>
      </c>
      <c r="N413" s="90">
        <v>0.64793500000000004</v>
      </c>
      <c r="O413" s="91">
        <v>73.950855205780002</v>
      </c>
      <c r="P413" s="91">
        <v>0</v>
      </c>
      <c r="Q413" s="103">
        <v>0</v>
      </c>
      <c r="R413" s="26" t="str">
        <f t="shared" ca="1" si="37"/>
        <v>Error</v>
      </c>
      <c r="S413" s="24"/>
      <c r="T413" s="49" t="str">
        <f t="shared" si="41"/>
        <v/>
      </c>
      <c r="U413" s="50"/>
      <c r="V413" s="50"/>
      <c r="W413" s="26" t="str">
        <f t="shared" ca="1" si="38"/>
        <v/>
      </c>
    </row>
    <row r="414" spans="1:23" x14ac:dyDescent="0.2">
      <c r="A414" s="24"/>
      <c r="B414" s="49" t="str">
        <f t="shared" si="40"/>
        <v/>
      </c>
      <c r="C414" s="50"/>
      <c r="D414" s="50"/>
      <c r="E414" s="26" t="str">
        <f t="shared" ca="1" si="39"/>
        <v/>
      </c>
      <c r="F414" s="24"/>
      <c r="G414" s="49">
        <f t="shared" si="42"/>
        <v>403</v>
      </c>
      <c r="H414" s="108" t="s">
        <v>277</v>
      </c>
      <c r="I414" s="108" t="s">
        <v>639</v>
      </c>
      <c r="J414" s="90">
        <v>0</v>
      </c>
      <c r="K414" s="90">
        <v>0</v>
      </c>
      <c r="L414" s="90">
        <v>2.521919</v>
      </c>
      <c r="M414" s="90">
        <v>68.5</v>
      </c>
      <c r="N414" s="90">
        <v>2.5194475193799999</v>
      </c>
      <c r="O414" s="91">
        <v>35.445315137279998</v>
      </c>
      <c r="P414" s="91">
        <v>0</v>
      </c>
      <c r="Q414" s="103">
        <v>0</v>
      </c>
      <c r="R414" s="26" t="str">
        <f t="shared" ca="1" si="37"/>
        <v/>
      </c>
      <c r="S414" s="24"/>
      <c r="T414" s="49" t="str">
        <f t="shared" si="41"/>
        <v/>
      </c>
      <c r="U414" s="50"/>
      <c r="V414" s="50"/>
      <c r="W414" s="26" t="str">
        <f t="shared" ca="1" si="38"/>
        <v/>
      </c>
    </row>
    <row r="415" spans="1:23" x14ac:dyDescent="0.2">
      <c r="A415" s="24"/>
      <c r="B415" s="49" t="str">
        <f t="shared" si="40"/>
        <v/>
      </c>
      <c r="C415" s="50"/>
      <c r="D415" s="50"/>
      <c r="E415" s="26" t="str">
        <f t="shared" ca="1" si="39"/>
        <v/>
      </c>
      <c r="F415" s="24"/>
      <c r="G415" s="49">
        <f t="shared" si="42"/>
        <v>404</v>
      </c>
      <c r="H415" s="108" t="s">
        <v>277</v>
      </c>
      <c r="I415" s="108" t="s">
        <v>1490</v>
      </c>
      <c r="J415" s="90">
        <v>0</v>
      </c>
      <c r="K415" s="90">
        <v>0</v>
      </c>
      <c r="L415" s="90">
        <v>0</v>
      </c>
      <c r="M415" s="90">
        <v>0</v>
      </c>
      <c r="N415" s="90">
        <v>0</v>
      </c>
      <c r="O415" s="91">
        <v>65.290489737970006</v>
      </c>
      <c r="P415" s="91">
        <v>0</v>
      </c>
      <c r="Q415" s="103">
        <v>0</v>
      </c>
      <c r="R415" s="26" t="str">
        <f t="shared" ca="1" si="37"/>
        <v>Error</v>
      </c>
      <c r="S415" s="24"/>
      <c r="T415" s="49" t="str">
        <f t="shared" si="41"/>
        <v/>
      </c>
      <c r="U415" s="50"/>
      <c r="V415" s="50"/>
      <c r="W415" s="26" t="str">
        <f t="shared" ca="1" si="38"/>
        <v/>
      </c>
    </row>
    <row r="416" spans="1:23" x14ac:dyDescent="0.2">
      <c r="A416" s="24"/>
      <c r="B416" s="49" t="str">
        <f t="shared" si="40"/>
        <v/>
      </c>
      <c r="C416" s="50"/>
      <c r="D416" s="50"/>
      <c r="E416" s="26" t="str">
        <f t="shared" ca="1" si="39"/>
        <v/>
      </c>
      <c r="F416" s="24"/>
      <c r="G416" s="49">
        <f t="shared" si="42"/>
        <v>405</v>
      </c>
      <c r="H416" s="108" t="s">
        <v>277</v>
      </c>
      <c r="I416" s="108" t="s">
        <v>1491</v>
      </c>
      <c r="J416" s="90">
        <v>0</v>
      </c>
      <c r="K416" s="90">
        <v>0</v>
      </c>
      <c r="L416" s="90">
        <v>0</v>
      </c>
      <c r="M416" s="90">
        <v>0</v>
      </c>
      <c r="N416" s="90">
        <v>4.7003135539999998E-2</v>
      </c>
      <c r="O416" s="91">
        <v>46.747951351639998</v>
      </c>
      <c r="P416" s="91">
        <v>0</v>
      </c>
      <c r="Q416" s="103">
        <v>0</v>
      </c>
      <c r="R416" s="26" t="str">
        <f t="shared" ca="1" si="37"/>
        <v>Error</v>
      </c>
      <c r="S416" s="24"/>
      <c r="T416" s="49" t="str">
        <f t="shared" si="41"/>
        <v/>
      </c>
      <c r="U416" s="50"/>
      <c r="V416" s="50"/>
      <c r="W416" s="26" t="str">
        <f t="shared" ca="1" si="38"/>
        <v/>
      </c>
    </row>
    <row r="417" spans="1:23" x14ac:dyDescent="0.2">
      <c r="A417" s="24"/>
      <c r="B417" s="49" t="str">
        <f t="shared" si="40"/>
        <v/>
      </c>
      <c r="C417" s="50"/>
      <c r="D417" s="50"/>
      <c r="E417" s="26" t="str">
        <f t="shared" ca="1" si="39"/>
        <v/>
      </c>
      <c r="F417" s="24"/>
      <c r="G417" s="49">
        <f t="shared" si="42"/>
        <v>406</v>
      </c>
      <c r="H417" s="108" t="s">
        <v>277</v>
      </c>
      <c r="I417" s="108" t="s">
        <v>706</v>
      </c>
      <c r="J417" s="90">
        <v>0</v>
      </c>
      <c r="K417" s="90">
        <v>0</v>
      </c>
      <c r="L417" s="90">
        <v>0.60543084014000004</v>
      </c>
      <c r="M417" s="90">
        <v>36.569049071510001</v>
      </c>
      <c r="N417" s="90">
        <v>0.60147659453000002</v>
      </c>
      <c r="O417" s="91">
        <v>68.448636644149985</v>
      </c>
      <c r="P417" s="91">
        <v>0</v>
      </c>
      <c r="Q417" s="103">
        <v>0</v>
      </c>
      <c r="R417" s="26" t="str">
        <f t="shared" ca="1" si="37"/>
        <v/>
      </c>
      <c r="S417" s="24"/>
      <c r="T417" s="49" t="str">
        <f t="shared" si="41"/>
        <v/>
      </c>
      <c r="U417" s="50"/>
      <c r="V417" s="50"/>
      <c r="W417" s="26" t="str">
        <f t="shared" ca="1" si="38"/>
        <v/>
      </c>
    </row>
    <row r="418" spans="1:23" x14ac:dyDescent="0.2">
      <c r="A418" s="24"/>
      <c r="B418" s="49" t="str">
        <f t="shared" si="40"/>
        <v/>
      </c>
      <c r="C418" s="50"/>
      <c r="D418" s="50"/>
      <c r="E418" s="26" t="str">
        <f t="shared" ca="1" si="39"/>
        <v/>
      </c>
      <c r="F418" s="24"/>
      <c r="G418" s="49">
        <f t="shared" si="42"/>
        <v>407</v>
      </c>
      <c r="H418" s="108" t="s">
        <v>277</v>
      </c>
      <c r="I418" s="108" t="s">
        <v>725</v>
      </c>
      <c r="J418" s="90">
        <v>0</v>
      </c>
      <c r="K418" s="90">
        <v>0</v>
      </c>
      <c r="L418" s="90">
        <v>0.46577806697999996</v>
      </c>
      <c r="M418" s="90">
        <v>2.2999999999999998</v>
      </c>
      <c r="N418" s="90">
        <v>0.45807743066999995</v>
      </c>
      <c r="O418" s="91">
        <v>67.408705984690002</v>
      </c>
      <c r="P418" s="91">
        <v>0</v>
      </c>
      <c r="Q418" s="103">
        <v>0</v>
      </c>
      <c r="R418" s="26" t="str">
        <f t="shared" ca="1" si="37"/>
        <v/>
      </c>
      <c r="S418" s="24"/>
      <c r="T418" s="49" t="str">
        <f t="shared" si="41"/>
        <v/>
      </c>
      <c r="U418" s="50"/>
      <c r="V418" s="50"/>
      <c r="W418" s="26" t="str">
        <f t="shared" ca="1" si="38"/>
        <v/>
      </c>
    </row>
    <row r="419" spans="1:23" x14ac:dyDescent="0.2">
      <c r="A419" s="24"/>
      <c r="B419" s="49" t="str">
        <f t="shared" si="40"/>
        <v/>
      </c>
      <c r="C419" s="50"/>
      <c r="D419" s="50"/>
      <c r="E419" s="26" t="str">
        <f t="shared" ca="1" si="39"/>
        <v/>
      </c>
      <c r="F419" s="24"/>
      <c r="G419" s="49">
        <f t="shared" si="42"/>
        <v>408</v>
      </c>
      <c r="H419" s="108" t="s">
        <v>277</v>
      </c>
      <c r="I419" s="108" t="s">
        <v>1492</v>
      </c>
      <c r="J419" s="90">
        <v>0</v>
      </c>
      <c r="K419" s="90">
        <v>0</v>
      </c>
      <c r="L419" s="90">
        <v>0.34539399999999998</v>
      </c>
      <c r="M419" s="90">
        <v>29</v>
      </c>
      <c r="N419" s="90">
        <v>0.34539399999999998</v>
      </c>
      <c r="O419" s="91">
        <v>33.463711646949996</v>
      </c>
      <c r="P419" s="91">
        <v>0</v>
      </c>
      <c r="Q419" s="103">
        <v>0</v>
      </c>
      <c r="R419" s="26" t="str">
        <f t="shared" ca="1" si="37"/>
        <v>Error</v>
      </c>
      <c r="S419" s="24"/>
      <c r="T419" s="49" t="str">
        <f t="shared" si="41"/>
        <v/>
      </c>
      <c r="U419" s="50"/>
      <c r="V419" s="50"/>
      <c r="W419" s="26" t="str">
        <f t="shared" ca="1" si="38"/>
        <v/>
      </c>
    </row>
    <row r="420" spans="1:23" x14ac:dyDescent="0.2">
      <c r="A420" s="24"/>
      <c r="B420" s="49" t="str">
        <f t="shared" si="40"/>
        <v/>
      </c>
      <c r="C420" s="50"/>
      <c r="D420" s="50"/>
      <c r="E420" s="26" t="str">
        <f t="shared" ca="1" si="39"/>
        <v/>
      </c>
      <c r="F420" s="24"/>
      <c r="G420" s="49">
        <f t="shared" si="42"/>
        <v>409</v>
      </c>
      <c r="H420" s="108" t="s">
        <v>277</v>
      </c>
      <c r="I420" s="108" t="s">
        <v>765</v>
      </c>
      <c r="J420" s="90">
        <v>0</v>
      </c>
      <c r="K420" s="90">
        <v>0</v>
      </c>
      <c r="L420" s="90">
        <v>2.5081705093800002</v>
      </c>
      <c r="M420" s="90">
        <v>25.7</v>
      </c>
      <c r="N420" s="90">
        <v>2.2079028872799999</v>
      </c>
      <c r="O420" s="91">
        <v>369.51880780942997</v>
      </c>
      <c r="P420" s="91">
        <v>0</v>
      </c>
      <c r="Q420" s="103">
        <v>0</v>
      </c>
      <c r="R420" s="26" t="str">
        <f t="shared" ca="1" si="37"/>
        <v/>
      </c>
      <c r="S420" s="24"/>
      <c r="T420" s="49" t="str">
        <f t="shared" si="41"/>
        <v/>
      </c>
      <c r="U420" s="50"/>
      <c r="V420" s="50"/>
      <c r="W420" s="26" t="str">
        <f t="shared" ca="1" si="38"/>
        <v/>
      </c>
    </row>
    <row r="421" spans="1:23" x14ac:dyDescent="0.2">
      <c r="A421" s="24"/>
      <c r="B421" s="49" t="str">
        <f t="shared" si="40"/>
        <v/>
      </c>
      <c r="C421" s="50"/>
      <c r="D421" s="50"/>
      <c r="E421" s="26" t="str">
        <f t="shared" ca="1" si="39"/>
        <v/>
      </c>
      <c r="F421" s="24"/>
      <c r="G421" s="49">
        <f t="shared" si="42"/>
        <v>410</v>
      </c>
      <c r="H421" s="108" t="s">
        <v>277</v>
      </c>
      <c r="I421" s="108" t="s">
        <v>782</v>
      </c>
      <c r="J421" s="90">
        <v>0</v>
      </c>
      <c r="K421" s="90">
        <v>0</v>
      </c>
      <c r="L421" s="90">
        <v>3.2192222040000003</v>
      </c>
      <c r="M421" s="90">
        <v>66.3</v>
      </c>
      <c r="N421" s="90">
        <v>2.9832078060000002</v>
      </c>
      <c r="O421" s="91">
        <v>70.430701351989995</v>
      </c>
      <c r="P421" s="91">
        <v>0</v>
      </c>
      <c r="Q421" s="103">
        <v>0</v>
      </c>
      <c r="R421" s="26" t="str">
        <f t="shared" ca="1" si="37"/>
        <v/>
      </c>
      <c r="S421" s="24"/>
      <c r="T421" s="49" t="str">
        <f t="shared" si="41"/>
        <v/>
      </c>
      <c r="U421" s="50"/>
      <c r="V421" s="50"/>
      <c r="W421" s="26" t="str">
        <f t="shared" ca="1" si="38"/>
        <v/>
      </c>
    </row>
    <row r="422" spans="1:23" x14ac:dyDescent="0.2">
      <c r="A422" s="24"/>
      <c r="B422" s="49" t="str">
        <f t="shared" si="40"/>
        <v/>
      </c>
      <c r="C422" s="50"/>
      <c r="D422" s="50"/>
      <c r="E422" s="26" t="str">
        <f t="shared" ca="1" si="39"/>
        <v/>
      </c>
      <c r="F422" s="24"/>
      <c r="G422" s="49">
        <f t="shared" si="42"/>
        <v>411</v>
      </c>
      <c r="H422" s="108" t="s">
        <v>277</v>
      </c>
      <c r="I422" s="108" t="s">
        <v>800</v>
      </c>
      <c r="J422" s="90">
        <v>0</v>
      </c>
      <c r="K422" s="90">
        <v>0</v>
      </c>
      <c r="L422" s="90">
        <v>1.3599900105399998</v>
      </c>
      <c r="M422" s="90">
        <v>5.7696421007999996</v>
      </c>
      <c r="N422" s="90">
        <v>1.3467994858200001</v>
      </c>
      <c r="O422" s="91">
        <v>73.004927045490007</v>
      </c>
      <c r="P422" s="91">
        <v>0</v>
      </c>
      <c r="Q422" s="103">
        <v>0</v>
      </c>
      <c r="R422" s="26" t="str">
        <f t="shared" ca="1" si="37"/>
        <v/>
      </c>
      <c r="S422" s="24"/>
      <c r="T422" s="49" t="str">
        <f t="shared" si="41"/>
        <v/>
      </c>
      <c r="U422" s="50"/>
      <c r="V422" s="50"/>
      <c r="W422" s="26" t="str">
        <f t="shared" ca="1" si="38"/>
        <v/>
      </c>
    </row>
    <row r="423" spans="1:23" x14ac:dyDescent="0.2">
      <c r="A423" s="24"/>
      <c r="B423" s="49" t="str">
        <f t="shared" si="40"/>
        <v/>
      </c>
      <c r="C423" s="50"/>
      <c r="D423" s="50"/>
      <c r="E423" s="26" t="str">
        <f t="shared" ca="1" si="39"/>
        <v/>
      </c>
      <c r="F423" s="24"/>
      <c r="G423" s="49">
        <f t="shared" si="42"/>
        <v>412</v>
      </c>
      <c r="H423" s="108" t="s">
        <v>277</v>
      </c>
      <c r="I423" s="108" t="s">
        <v>816</v>
      </c>
      <c r="J423" s="90">
        <v>0</v>
      </c>
      <c r="K423" s="90">
        <v>0</v>
      </c>
      <c r="L423" s="90">
        <v>1.2696050000000001</v>
      </c>
      <c r="M423" s="90">
        <v>23.8</v>
      </c>
      <c r="N423" s="90">
        <v>1.2696050000000001</v>
      </c>
      <c r="O423" s="91">
        <v>66.835969169620014</v>
      </c>
      <c r="P423" s="91">
        <v>0</v>
      </c>
      <c r="Q423" s="103">
        <v>0</v>
      </c>
      <c r="R423" s="26" t="str">
        <f t="shared" ca="1" si="37"/>
        <v/>
      </c>
      <c r="S423" s="24"/>
      <c r="T423" s="49" t="str">
        <f t="shared" si="41"/>
        <v/>
      </c>
      <c r="U423" s="50"/>
      <c r="V423" s="50"/>
      <c r="W423" s="26" t="str">
        <f t="shared" ca="1" si="38"/>
        <v/>
      </c>
    </row>
    <row r="424" spans="1:23" x14ac:dyDescent="0.2">
      <c r="A424" s="24"/>
      <c r="B424" s="49" t="str">
        <f t="shared" si="40"/>
        <v/>
      </c>
      <c r="C424" s="50"/>
      <c r="D424" s="50"/>
      <c r="E424" s="26" t="str">
        <f t="shared" ca="1" si="39"/>
        <v/>
      </c>
      <c r="F424" s="24"/>
      <c r="G424" s="49">
        <f t="shared" si="42"/>
        <v>413</v>
      </c>
      <c r="H424" s="108" t="s">
        <v>277</v>
      </c>
      <c r="I424" s="108" t="s">
        <v>1441</v>
      </c>
      <c r="J424" s="90">
        <v>0</v>
      </c>
      <c r="K424" s="90">
        <v>0</v>
      </c>
      <c r="L424" s="90">
        <v>0</v>
      </c>
      <c r="M424" s="90">
        <v>10.6</v>
      </c>
      <c r="N424" s="90">
        <v>0</v>
      </c>
      <c r="O424" s="91">
        <v>91.567572671370002</v>
      </c>
      <c r="P424" s="91">
        <v>0</v>
      </c>
      <c r="Q424" s="103">
        <v>0</v>
      </c>
      <c r="R424" s="26" t="str">
        <f t="shared" ca="1" si="37"/>
        <v>Error</v>
      </c>
      <c r="S424" s="24"/>
      <c r="T424" s="49" t="str">
        <f t="shared" si="41"/>
        <v/>
      </c>
      <c r="U424" s="50"/>
      <c r="V424" s="50"/>
      <c r="W424" s="26" t="str">
        <f t="shared" ca="1" si="38"/>
        <v/>
      </c>
    </row>
    <row r="425" spans="1:23" x14ac:dyDescent="0.2">
      <c r="A425" s="24"/>
      <c r="B425" s="49" t="str">
        <f t="shared" si="40"/>
        <v/>
      </c>
      <c r="C425" s="50"/>
      <c r="D425" s="50"/>
      <c r="E425" s="26" t="str">
        <f t="shared" ca="1" si="39"/>
        <v/>
      </c>
      <c r="F425" s="24"/>
      <c r="G425" s="49">
        <f t="shared" si="42"/>
        <v>414</v>
      </c>
      <c r="H425" s="108" t="s">
        <v>277</v>
      </c>
      <c r="I425" s="108" t="s">
        <v>1493</v>
      </c>
      <c r="J425" s="90">
        <v>0</v>
      </c>
      <c r="K425" s="90">
        <v>0</v>
      </c>
      <c r="L425" s="90">
        <v>2.2693817720400005</v>
      </c>
      <c r="M425" s="90">
        <v>46.6</v>
      </c>
      <c r="N425" s="90">
        <v>2.22958846049</v>
      </c>
      <c r="O425" s="91">
        <v>107.51102416107</v>
      </c>
      <c r="P425" s="91">
        <v>0</v>
      </c>
      <c r="Q425" s="103">
        <v>0</v>
      </c>
      <c r="R425" s="26" t="str">
        <f t="shared" ca="1" si="37"/>
        <v>Error</v>
      </c>
      <c r="S425" s="24"/>
      <c r="T425" s="49" t="str">
        <f t="shared" si="41"/>
        <v/>
      </c>
      <c r="U425" s="50"/>
      <c r="V425" s="50"/>
      <c r="W425" s="26" t="str">
        <f t="shared" ca="1" si="38"/>
        <v/>
      </c>
    </row>
    <row r="426" spans="1:23" x14ac:dyDescent="0.2">
      <c r="A426" s="24"/>
      <c r="B426" s="49" t="str">
        <f t="shared" si="40"/>
        <v/>
      </c>
      <c r="C426" s="50"/>
      <c r="D426" s="50"/>
      <c r="E426" s="26" t="str">
        <f t="shared" ca="1" si="39"/>
        <v/>
      </c>
      <c r="F426" s="24"/>
      <c r="G426" s="49">
        <f t="shared" si="42"/>
        <v>415</v>
      </c>
      <c r="H426" s="108" t="s">
        <v>277</v>
      </c>
      <c r="I426" s="108" t="s">
        <v>870</v>
      </c>
      <c r="J426" s="90">
        <v>0</v>
      </c>
      <c r="K426" s="90">
        <v>0</v>
      </c>
      <c r="L426" s="90">
        <v>0</v>
      </c>
      <c r="M426" s="90">
        <v>14.490941544150001</v>
      </c>
      <c r="N426" s="90">
        <v>0</v>
      </c>
      <c r="O426" s="91">
        <v>66.856019383640017</v>
      </c>
      <c r="P426" s="91">
        <v>0</v>
      </c>
      <c r="Q426" s="103">
        <v>0</v>
      </c>
      <c r="R426" s="26" t="str">
        <f t="shared" ca="1" si="37"/>
        <v/>
      </c>
      <c r="S426" s="24"/>
      <c r="T426" s="49" t="str">
        <f t="shared" si="41"/>
        <v/>
      </c>
      <c r="U426" s="50"/>
      <c r="V426" s="50"/>
      <c r="W426" s="26" t="str">
        <f t="shared" ca="1" si="38"/>
        <v/>
      </c>
    </row>
    <row r="427" spans="1:23" x14ac:dyDescent="0.2">
      <c r="A427" s="24"/>
      <c r="B427" s="49" t="str">
        <f t="shared" si="40"/>
        <v/>
      </c>
      <c r="C427" s="50"/>
      <c r="D427" s="50"/>
      <c r="E427" s="26" t="str">
        <f t="shared" ca="1" si="39"/>
        <v/>
      </c>
      <c r="F427" s="24"/>
      <c r="G427" s="49">
        <f t="shared" si="42"/>
        <v>416</v>
      </c>
      <c r="H427" s="108" t="s">
        <v>277</v>
      </c>
      <c r="I427" s="108" t="s">
        <v>1494</v>
      </c>
      <c r="J427" s="90">
        <v>0</v>
      </c>
      <c r="K427" s="90">
        <v>0</v>
      </c>
      <c r="L427" s="90">
        <v>4.1462292689999991</v>
      </c>
      <c r="M427" s="90">
        <v>25.6</v>
      </c>
      <c r="N427" s="90">
        <v>4.1508458081999997</v>
      </c>
      <c r="O427" s="91">
        <v>32.720737877520008</v>
      </c>
      <c r="P427" s="91">
        <v>0</v>
      </c>
      <c r="Q427" s="103">
        <v>0</v>
      </c>
      <c r="R427" s="26" t="str">
        <f t="shared" ca="1" si="37"/>
        <v>Error</v>
      </c>
      <c r="S427" s="24"/>
      <c r="T427" s="49" t="str">
        <f t="shared" si="41"/>
        <v/>
      </c>
      <c r="U427" s="50"/>
      <c r="V427" s="50"/>
      <c r="W427" s="26" t="str">
        <f t="shared" ca="1" si="38"/>
        <v/>
      </c>
    </row>
    <row r="428" spans="1:23" x14ac:dyDescent="0.2">
      <c r="A428" s="24"/>
      <c r="B428" s="49" t="str">
        <f t="shared" si="40"/>
        <v/>
      </c>
      <c r="C428" s="50"/>
      <c r="D428" s="50"/>
      <c r="E428" s="26" t="str">
        <f t="shared" ca="1" si="39"/>
        <v/>
      </c>
      <c r="F428" s="24"/>
      <c r="G428" s="49">
        <f t="shared" si="42"/>
        <v>417</v>
      </c>
      <c r="H428" s="108" t="s">
        <v>277</v>
      </c>
      <c r="I428" s="108" t="s">
        <v>1495</v>
      </c>
      <c r="J428" s="90">
        <v>0</v>
      </c>
      <c r="K428" s="90">
        <v>0</v>
      </c>
      <c r="L428" s="90">
        <v>32.539853826560005</v>
      </c>
      <c r="M428" s="90">
        <v>58.190630920990003</v>
      </c>
      <c r="N428" s="90">
        <v>32.757826032639997</v>
      </c>
      <c r="O428" s="91">
        <v>164.72008422774999</v>
      </c>
      <c r="P428" s="91">
        <v>17.953852889600004</v>
      </c>
      <c r="Q428" s="103">
        <v>4.0917796534999997</v>
      </c>
      <c r="R428" s="26" t="str">
        <f t="shared" ca="1" si="37"/>
        <v>Error</v>
      </c>
      <c r="S428" s="24"/>
      <c r="T428" s="49" t="str">
        <f t="shared" si="41"/>
        <v/>
      </c>
      <c r="U428" s="50"/>
      <c r="V428" s="50"/>
      <c r="W428" s="26" t="str">
        <f t="shared" ca="1" si="38"/>
        <v/>
      </c>
    </row>
    <row r="429" spans="1:23" x14ac:dyDescent="0.2">
      <c r="A429" s="24"/>
      <c r="B429" s="49" t="str">
        <f t="shared" si="40"/>
        <v/>
      </c>
      <c r="C429" s="50"/>
      <c r="D429" s="50"/>
      <c r="E429" s="26" t="str">
        <f t="shared" ca="1" si="39"/>
        <v/>
      </c>
      <c r="F429" s="24"/>
      <c r="G429" s="49">
        <f t="shared" si="42"/>
        <v>418</v>
      </c>
      <c r="H429" s="108" t="s">
        <v>277</v>
      </c>
      <c r="I429" s="108" t="s">
        <v>917</v>
      </c>
      <c r="J429" s="90">
        <v>0</v>
      </c>
      <c r="K429" s="90">
        <v>0</v>
      </c>
      <c r="L429" s="90">
        <v>4.3700299999999999</v>
      </c>
      <c r="M429" s="90">
        <v>39</v>
      </c>
      <c r="N429" s="90">
        <v>4.3652666673000002</v>
      </c>
      <c r="O429" s="91">
        <v>47.282455774030005</v>
      </c>
      <c r="P429" s="91">
        <v>1.5246597667000001</v>
      </c>
      <c r="Q429" s="103">
        <v>0.22752475415999998</v>
      </c>
      <c r="R429" s="26" t="str">
        <f t="shared" ca="1" si="37"/>
        <v/>
      </c>
      <c r="S429" s="24"/>
      <c r="T429" s="49" t="str">
        <f t="shared" si="41"/>
        <v/>
      </c>
      <c r="U429" s="50"/>
      <c r="V429" s="50"/>
      <c r="W429" s="26" t="str">
        <f t="shared" ca="1" si="38"/>
        <v/>
      </c>
    </row>
    <row r="430" spans="1:23" x14ac:dyDescent="0.2">
      <c r="A430" s="24"/>
      <c r="B430" s="49" t="str">
        <f t="shared" si="40"/>
        <v/>
      </c>
      <c r="C430" s="50"/>
      <c r="D430" s="50"/>
      <c r="E430" s="26" t="str">
        <f t="shared" ca="1" si="39"/>
        <v/>
      </c>
      <c r="F430" s="24"/>
      <c r="G430" s="49">
        <f t="shared" si="42"/>
        <v>419</v>
      </c>
      <c r="H430" s="108" t="s">
        <v>277</v>
      </c>
      <c r="I430" s="108" t="s">
        <v>1496</v>
      </c>
      <c r="J430" s="90">
        <v>0</v>
      </c>
      <c r="K430" s="90">
        <v>0</v>
      </c>
      <c r="L430" s="90">
        <v>0.22358816895999997</v>
      </c>
      <c r="M430" s="90">
        <v>12.8</v>
      </c>
      <c r="N430" s="90">
        <v>0.20422025727999998</v>
      </c>
      <c r="O430" s="91">
        <v>16.63948956754</v>
      </c>
      <c r="P430" s="91">
        <v>0</v>
      </c>
      <c r="Q430" s="103">
        <v>0</v>
      </c>
      <c r="R430" s="26" t="str">
        <f t="shared" ca="1" si="37"/>
        <v>Error</v>
      </c>
      <c r="S430" s="24"/>
      <c r="T430" s="49" t="str">
        <f t="shared" si="41"/>
        <v/>
      </c>
      <c r="U430" s="50"/>
      <c r="V430" s="50"/>
      <c r="W430" s="26" t="str">
        <f t="shared" ca="1" si="38"/>
        <v/>
      </c>
    </row>
    <row r="431" spans="1:23" x14ac:dyDescent="0.2">
      <c r="A431" s="24"/>
      <c r="B431" s="49" t="str">
        <f t="shared" si="40"/>
        <v/>
      </c>
      <c r="C431" s="50"/>
      <c r="D431" s="50"/>
      <c r="E431" s="26" t="str">
        <f t="shared" ca="1" si="39"/>
        <v/>
      </c>
      <c r="F431" s="24"/>
      <c r="G431" s="49">
        <f t="shared" si="42"/>
        <v>420</v>
      </c>
      <c r="H431" s="108" t="s">
        <v>277</v>
      </c>
      <c r="I431" s="108" t="s">
        <v>945</v>
      </c>
      <c r="J431" s="90">
        <v>0</v>
      </c>
      <c r="K431" s="90">
        <v>0</v>
      </c>
      <c r="L431" s="90">
        <v>0.24030000000000001</v>
      </c>
      <c r="M431" s="90">
        <v>35.4</v>
      </c>
      <c r="N431" s="90">
        <v>0.24030000000000001</v>
      </c>
      <c r="O431" s="91">
        <v>40.572170104010006</v>
      </c>
      <c r="P431" s="91">
        <v>0</v>
      </c>
      <c r="Q431" s="103">
        <v>0</v>
      </c>
      <c r="R431" s="26" t="str">
        <f t="shared" ca="1" si="37"/>
        <v/>
      </c>
      <c r="S431" s="24"/>
      <c r="T431" s="49" t="str">
        <f t="shared" si="41"/>
        <v/>
      </c>
      <c r="U431" s="50"/>
      <c r="V431" s="50"/>
      <c r="W431" s="26" t="str">
        <f t="shared" ca="1" si="38"/>
        <v/>
      </c>
    </row>
    <row r="432" spans="1:23" x14ac:dyDescent="0.2">
      <c r="A432" s="24"/>
      <c r="B432" s="49" t="str">
        <f t="shared" si="40"/>
        <v/>
      </c>
      <c r="C432" s="50"/>
      <c r="D432" s="50"/>
      <c r="E432" s="26" t="str">
        <f t="shared" ca="1" si="39"/>
        <v/>
      </c>
      <c r="F432" s="24"/>
      <c r="G432" s="49">
        <f t="shared" si="42"/>
        <v>421</v>
      </c>
      <c r="H432" s="108" t="s">
        <v>277</v>
      </c>
      <c r="I432" s="108" t="s">
        <v>1497</v>
      </c>
      <c r="J432" s="90">
        <v>0</v>
      </c>
      <c r="K432" s="90">
        <v>0</v>
      </c>
      <c r="L432" s="90">
        <v>0.17510208751</v>
      </c>
      <c r="M432" s="90">
        <v>5.6</v>
      </c>
      <c r="N432" s="90">
        <v>0.17338517502000003</v>
      </c>
      <c r="O432" s="91">
        <v>182.97989910640004</v>
      </c>
      <c r="P432" s="91">
        <v>0</v>
      </c>
      <c r="Q432" s="103">
        <v>0</v>
      </c>
      <c r="R432" s="26" t="str">
        <f t="shared" ca="1" si="37"/>
        <v>Error</v>
      </c>
      <c r="S432" s="24"/>
      <c r="T432" s="49" t="str">
        <f t="shared" si="41"/>
        <v/>
      </c>
      <c r="U432" s="50"/>
      <c r="V432" s="50"/>
      <c r="W432" s="26" t="str">
        <f t="shared" ca="1" si="38"/>
        <v/>
      </c>
    </row>
    <row r="433" spans="1:23" x14ac:dyDescent="0.2">
      <c r="A433" s="24"/>
      <c r="B433" s="49" t="str">
        <f t="shared" si="40"/>
        <v/>
      </c>
      <c r="C433" s="50"/>
      <c r="D433" s="50"/>
      <c r="E433" s="26" t="str">
        <f t="shared" ca="1" si="39"/>
        <v/>
      </c>
      <c r="F433" s="24"/>
      <c r="G433" s="49">
        <f t="shared" si="42"/>
        <v>422</v>
      </c>
      <c r="H433" s="108" t="s">
        <v>277</v>
      </c>
      <c r="I433" s="108" t="s">
        <v>971</v>
      </c>
      <c r="J433" s="90">
        <v>0</v>
      </c>
      <c r="K433" s="90">
        <v>0</v>
      </c>
      <c r="L433" s="90">
        <v>0</v>
      </c>
      <c r="M433" s="90">
        <v>9.1</v>
      </c>
      <c r="N433" s="90">
        <v>0.11057889360000001</v>
      </c>
      <c r="O433" s="91">
        <v>79.907194186709987</v>
      </c>
      <c r="P433" s="91">
        <v>0</v>
      </c>
      <c r="Q433" s="103">
        <v>0</v>
      </c>
      <c r="R433" s="26" t="str">
        <f t="shared" ca="1" si="37"/>
        <v/>
      </c>
      <c r="S433" s="24"/>
      <c r="T433" s="49" t="str">
        <f t="shared" si="41"/>
        <v/>
      </c>
      <c r="U433" s="50"/>
      <c r="V433" s="50"/>
      <c r="W433" s="26" t="str">
        <f t="shared" ca="1" si="38"/>
        <v/>
      </c>
    </row>
    <row r="434" spans="1:23" x14ac:dyDescent="0.2">
      <c r="A434" s="24"/>
      <c r="B434" s="49" t="str">
        <f t="shared" si="40"/>
        <v/>
      </c>
      <c r="C434" s="50"/>
      <c r="D434" s="50"/>
      <c r="E434" s="26" t="str">
        <f t="shared" ca="1" si="39"/>
        <v/>
      </c>
      <c r="F434" s="24"/>
      <c r="G434" s="49">
        <f t="shared" si="42"/>
        <v>423</v>
      </c>
      <c r="H434" s="108" t="s">
        <v>277</v>
      </c>
      <c r="I434" s="108" t="s">
        <v>982</v>
      </c>
      <c r="J434" s="90">
        <v>0</v>
      </c>
      <c r="K434" s="90">
        <v>0</v>
      </c>
      <c r="L434" s="90">
        <v>10.862528687280001</v>
      </c>
      <c r="M434" s="90">
        <v>137</v>
      </c>
      <c r="N434" s="90">
        <v>10.86966843938</v>
      </c>
      <c r="O434" s="91">
        <v>216.18589302214002</v>
      </c>
      <c r="P434" s="91">
        <v>0</v>
      </c>
      <c r="Q434" s="103">
        <v>0</v>
      </c>
      <c r="R434" s="26" t="str">
        <f t="shared" ca="1" si="37"/>
        <v/>
      </c>
      <c r="S434" s="24"/>
      <c r="T434" s="49" t="str">
        <f t="shared" si="41"/>
        <v/>
      </c>
      <c r="U434" s="50"/>
      <c r="V434" s="50"/>
      <c r="W434" s="26" t="str">
        <f t="shared" ca="1" si="38"/>
        <v/>
      </c>
    </row>
    <row r="435" spans="1:23" x14ac:dyDescent="0.2">
      <c r="A435" s="24"/>
      <c r="B435" s="49" t="str">
        <f t="shared" si="40"/>
        <v/>
      </c>
      <c r="C435" s="50"/>
      <c r="D435" s="50"/>
      <c r="E435" s="26" t="str">
        <f t="shared" ca="1" si="39"/>
        <v/>
      </c>
      <c r="F435" s="24"/>
      <c r="G435" s="49">
        <f t="shared" si="42"/>
        <v>424</v>
      </c>
      <c r="H435" s="108" t="s">
        <v>277</v>
      </c>
      <c r="I435" s="108" t="s">
        <v>992</v>
      </c>
      <c r="J435" s="90">
        <v>0</v>
      </c>
      <c r="K435" s="90">
        <v>0</v>
      </c>
      <c r="L435" s="90">
        <v>4.4445131660199992</v>
      </c>
      <c r="M435" s="90">
        <v>9.3730877431999993</v>
      </c>
      <c r="N435" s="90">
        <v>4.6283398482799996</v>
      </c>
      <c r="O435" s="91">
        <v>144.39685505089</v>
      </c>
      <c r="P435" s="91">
        <v>0</v>
      </c>
      <c r="Q435" s="103">
        <v>0</v>
      </c>
      <c r="R435" s="26" t="str">
        <f t="shared" ca="1" si="37"/>
        <v/>
      </c>
      <c r="S435" s="24"/>
      <c r="T435" s="49" t="str">
        <f t="shared" si="41"/>
        <v/>
      </c>
      <c r="U435" s="50"/>
      <c r="V435" s="50"/>
      <c r="W435" s="26" t="str">
        <f t="shared" ca="1" si="38"/>
        <v/>
      </c>
    </row>
    <row r="436" spans="1:23" x14ac:dyDescent="0.2">
      <c r="A436" s="24"/>
      <c r="B436" s="49" t="str">
        <f t="shared" si="40"/>
        <v/>
      </c>
      <c r="C436" s="50"/>
      <c r="D436" s="50"/>
      <c r="E436" s="26" t="str">
        <f t="shared" ca="1" si="39"/>
        <v/>
      </c>
      <c r="F436" s="24"/>
      <c r="G436" s="49">
        <f t="shared" si="42"/>
        <v>425</v>
      </c>
      <c r="H436" s="108" t="s">
        <v>277</v>
      </c>
      <c r="I436" s="108" t="s">
        <v>1498</v>
      </c>
      <c r="J436" s="90">
        <v>0</v>
      </c>
      <c r="K436" s="90">
        <v>0</v>
      </c>
      <c r="L436" s="90">
        <v>0.27997899999999998</v>
      </c>
      <c r="M436" s="90">
        <v>24.5938193052</v>
      </c>
      <c r="N436" s="90">
        <v>0.27997899999999998</v>
      </c>
      <c r="O436" s="91">
        <v>20.512804816799999</v>
      </c>
      <c r="P436" s="91">
        <v>0</v>
      </c>
      <c r="Q436" s="103">
        <v>0</v>
      </c>
      <c r="R436" s="26" t="str">
        <f t="shared" ca="1" si="37"/>
        <v>Error</v>
      </c>
      <c r="S436" s="24"/>
      <c r="T436" s="49" t="str">
        <f t="shared" si="41"/>
        <v/>
      </c>
      <c r="U436" s="50"/>
      <c r="V436" s="50"/>
      <c r="W436" s="26" t="str">
        <f t="shared" ca="1" si="38"/>
        <v/>
      </c>
    </row>
    <row r="437" spans="1:23" x14ac:dyDescent="0.2">
      <c r="A437" s="24"/>
      <c r="B437" s="49" t="str">
        <f t="shared" si="40"/>
        <v/>
      </c>
      <c r="C437" s="50"/>
      <c r="D437" s="50"/>
      <c r="E437" s="26" t="str">
        <f t="shared" ca="1" si="39"/>
        <v/>
      </c>
      <c r="F437" s="24"/>
      <c r="G437" s="49">
        <f t="shared" si="42"/>
        <v>426</v>
      </c>
      <c r="H437" s="108" t="s">
        <v>277</v>
      </c>
      <c r="I437" s="108" t="s">
        <v>1499</v>
      </c>
      <c r="J437" s="90">
        <v>0</v>
      </c>
      <c r="K437" s="90">
        <v>0</v>
      </c>
      <c r="L437" s="90">
        <v>2.8120142559600003</v>
      </c>
      <c r="M437" s="90">
        <v>14.126211028739998</v>
      </c>
      <c r="N437" s="90">
        <v>2.6843847532599998</v>
      </c>
      <c r="O437" s="91">
        <v>12.7515915425</v>
      </c>
      <c r="P437" s="91">
        <v>0</v>
      </c>
      <c r="Q437" s="103">
        <v>0</v>
      </c>
      <c r="R437" s="26" t="str">
        <f t="shared" ca="1" si="37"/>
        <v>Error</v>
      </c>
      <c r="S437" s="24"/>
      <c r="T437" s="49" t="str">
        <f t="shared" si="41"/>
        <v/>
      </c>
      <c r="U437" s="50"/>
      <c r="V437" s="50"/>
      <c r="W437" s="26" t="str">
        <f t="shared" ca="1" si="38"/>
        <v/>
      </c>
    </row>
    <row r="438" spans="1:23" x14ac:dyDescent="0.2">
      <c r="A438" s="24"/>
      <c r="B438" s="49" t="str">
        <f t="shared" si="40"/>
        <v/>
      </c>
      <c r="C438" s="50"/>
      <c r="D438" s="50"/>
      <c r="E438" s="26" t="str">
        <f t="shared" ca="1" si="39"/>
        <v/>
      </c>
      <c r="F438" s="24"/>
      <c r="G438" s="49">
        <f t="shared" si="42"/>
        <v>427</v>
      </c>
      <c r="H438" s="108" t="s">
        <v>277</v>
      </c>
      <c r="I438" s="108" t="s">
        <v>295</v>
      </c>
      <c r="J438" s="90">
        <v>0</v>
      </c>
      <c r="K438" s="90">
        <v>0</v>
      </c>
      <c r="L438" s="90">
        <v>0</v>
      </c>
      <c r="M438" s="90">
        <v>3.4709363115400005</v>
      </c>
      <c r="N438" s="90">
        <v>0</v>
      </c>
      <c r="O438" s="91">
        <v>5.4755846411200002</v>
      </c>
      <c r="P438" s="91">
        <v>0</v>
      </c>
      <c r="Q438" s="103">
        <v>0</v>
      </c>
      <c r="R438" s="26" t="str">
        <f t="shared" ca="1" si="37"/>
        <v/>
      </c>
      <c r="S438" s="24"/>
      <c r="T438" s="49" t="str">
        <f t="shared" si="41"/>
        <v/>
      </c>
      <c r="U438" s="50"/>
      <c r="V438" s="50"/>
      <c r="W438" s="26" t="str">
        <f t="shared" ca="1" si="38"/>
        <v/>
      </c>
    </row>
    <row r="439" spans="1:23" x14ac:dyDescent="0.2">
      <c r="A439" s="24"/>
      <c r="B439" s="49" t="str">
        <f t="shared" si="40"/>
        <v/>
      </c>
      <c r="C439" s="50"/>
      <c r="D439" s="50"/>
      <c r="E439" s="26" t="str">
        <f t="shared" ca="1" si="39"/>
        <v/>
      </c>
      <c r="F439" s="24"/>
      <c r="G439" s="49">
        <f t="shared" si="42"/>
        <v>428</v>
      </c>
      <c r="H439" s="108" t="s">
        <v>277</v>
      </c>
      <c r="I439" s="108" t="s">
        <v>1500</v>
      </c>
      <c r="J439" s="90">
        <v>0</v>
      </c>
      <c r="K439" s="90">
        <v>0</v>
      </c>
      <c r="L439" s="90">
        <v>2.07177337227</v>
      </c>
      <c r="M439" s="90">
        <v>40.174423280319999</v>
      </c>
      <c r="N439" s="90">
        <v>2.0527081889400005</v>
      </c>
      <c r="O439" s="91">
        <v>48.342192958830005</v>
      </c>
      <c r="P439" s="91">
        <v>0</v>
      </c>
      <c r="Q439" s="103">
        <v>0</v>
      </c>
      <c r="R439" s="26" t="str">
        <f t="shared" ca="1" si="37"/>
        <v>Error</v>
      </c>
      <c r="S439" s="24"/>
      <c r="T439" s="49" t="str">
        <f t="shared" si="41"/>
        <v/>
      </c>
      <c r="U439" s="50"/>
      <c r="V439" s="50"/>
      <c r="W439" s="26" t="str">
        <f t="shared" ca="1" si="38"/>
        <v/>
      </c>
    </row>
    <row r="440" spans="1:23" x14ac:dyDescent="0.2">
      <c r="A440" s="24"/>
      <c r="B440" s="49" t="str">
        <f t="shared" si="40"/>
        <v/>
      </c>
      <c r="C440" s="50"/>
      <c r="D440" s="50"/>
      <c r="E440" s="26" t="str">
        <f t="shared" ca="1" si="39"/>
        <v/>
      </c>
      <c r="F440" s="24"/>
      <c r="G440" s="49">
        <f t="shared" si="42"/>
        <v>429</v>
      </c>
      <c r="H440" s="108" t="s">
        <v>277</v>
      </c>
      <c r="I440" s="108" t="s">
        <v>1501</v>
      </c>
      <c r="J440" s="90">
        <v>0</v>
      </c>
      <c r="K440" s="90">
        <v>0</v>
      </c>
      <c r="L440" s="90">
        <v>1.22340618756</v>
      </c>
      <c r="M440" s="90">
        <v>25.3</v>
      </c>
      <c r="N440" s="90">
        <v>1.29844555443</v>
      </c>
      <c r="O440" s="91">
        <v>95.926239731100011</v>
      </c>
      <c r="P440" s="91">
        <v>0</v>
      </c>
      <c r="Q440" s="103">
        <v>0</v>
      </c>
      <c r="R440" s="26" t="str">
        <f t="shared" ca="1" si="37"/>
        <v>Error</v>
      </c>
      <c r="S440" s="24"/>
      <c r="T440" s="49" t="str">
        <f t="shared" si="41"/>
        <v/>
      </c>
      <c r="U440" s="50"/>
      <c r="V440" s="50"/>
      <c r="W440" s="26" t="str">
        <f t="shared" ca="1" si="38"/>
        <v/>
      </c>
    </row>
    <row r="441" spans="1:23" x14ac:dyDescent="0.2">
      <c r="A441" s="24"/>
      <c r="B441" s="49" t="str">
        <f t="shared" si="40"/>
        <v/>
      </c>
      <c r="C441" s="50"/>
      <c r="D441" s="50"/>
      <c r="E441" s="26" t="str">
        <f t="shared" ca="1" si="39"/>
        <v/>
      </c>
      <c r="F441" s="24"/>
      <c r="G441" s="49">
        <f t="shared" si="42"/>
        <v>430</v>
      </c>
      <c r="H441" s="108" t="s">
        <v>277</v>
      </c>
      <c r="I441" s="108" t="s">
        <v>1502</v>
      </c>
      <c r="J441" s="90">
        <v>0</v>
      </c>
      <c r="K441" s="90">
        <v>0</v>
      </c>
      <c r="L441" s="90">
        <v>0</v>
      </c>
      <c r="M441" s="90">
        <v>0</v>
      </c>
      <c r="N441" s="90">
        <v>0</v>
      </c>
      <c r="O441" s="91">
        <v>1.4640702300000001E-2</v>
      </c>
      <c r="P441" s="91">
        <v>0</v>
      </c>
      <c r="Q441" s="103">
        <v>0</v>
      </c>
      <c r="R441" s="26" t="str">
        <f t="shared" ca="1" si="37"/>
        <v>Error</v>
      </c>
      <c r="S441" s="24"/>
      <c r="T441" s="49" t="str">
        <f t="shared" si="41"/>
        <v/>
      </c>
      <c r="U441" s="50"/>
      <c r="V441" s="50"/>
      <c r="W441" s="26" t="str">
        <f t="shared" ca="1" si="38"/>
        <v/>
      </c>
    </row>
    <row r="442" spans="1:23" x14ac:dyDescent="0.2">
      <c r="A442" s="24"/>
      <c r="B442" s="49" t="str">
        <f t="shared" si="40"/>
        <v/>
      </c>
      <c r="C442" s="50"/>
      <c r="D442" s="50"/>
      <c r="E442" s="26" t="str">
        <f t="shared" ca="1" si="39"/>
        <v/>
      </c>
      <c r="F442" s="24"/>
      <c r="G442" s="49">
        <f t="shared" si="42"/>
        <v>431</v>
      </c>
      <c r="H442" s="108" t="s">
        <v>277</v>
      </c>
      <c r="I442" s="108" t="s">
        <v>1503</v>
      </c>
      <c r="J442" s="90">
        <v>0</v>
      </c>
      <c r="K442" s="90">
        <v>0</v>
      </c>
      <c r="L442" s="90">
        <v>0.78781618875000003</v>
      </c>
      <c r="M442" s="90">
        <v>27.763596018659999</v>
      </c>
      <c r="N442" s="90">
        <v>0.7793211525</v>
      </c>
      <c r="O442" s="91">
        <v>150.82544750316998</v>
      </c>
      <c r="P442" s="91">
        <v>0</v>
      </c>
      <c r="Q442" s="103">
        <v>0</v>
      </c>
      <c r="R442" s="26" t="str">
        <f t="shared" ca="1" si="37"/>
        <v>Error</v>
      </c>
      <c r="S442" s="24"/>
      <c r="T442" s="49" t="str">
        <f t="shared" si="41"/>
        <v/>
      </c>
      <c r="U442" s="50"/>
      <c r="V442" s="50"/>
      <c r="W442" s="26" t="str">
        <f t="shared" ca="1" si="38"/>
        <v/>
      </c>
    </row>
    <row r="443" spans="1:23" x14ac:dyDescent="0.2">
      <c r="A443" s="24"/>
      <c r="B443" s="49" t="str">
        <f t="shared" si="40"/>
        <v/>
      </c>
      <c r="C443" s="50"/>
      <c r="D443" s="50"/>
      <c r="E443" s="26" t="str">
        <f t="shared" ca="1" si="39"/>
        <v/>
      </c>
      <c r="F443" s="24"/>
      <c r="G443" s="49">
        <f t="shared" si="42"/>
        <v>432</v>
      </c>
      <c r="H443" s="108" t="s">
        <v>277</v>
      </c>
      <c r="I443" s="108" t="s">
        <v>1070</v>
      </c>
      <c r="J443" s="90">
        <v>0</v>
      </c>
      <c r="K443" s="90">
        <v>0</v>
      </c>
      <c r="L443" s="90">
        <v>3.6358549999999998</v>
      </c>
      <c r="M443" s="90">
        <v>45.6</v>
      </c>
      <c r="N443" s="90">
        <v>3.6335280528</v>
      </c>
      <c r="O443" s="91">
        <v>60.299833319959994</v>
      </c>
      <c r="P443" s="91">
        <v>0</v>
      </c>
      <c r="Q443" s="103">
        <v>0.19180419950999997</v>
      </c>
      <c r="R443" s="26" t="str">
        <f t="shared" ca="1" si="37"/>
        <v/>
      </c>
      <c r="S443" s="24"/>
      <c r="T443" s="49" t="str">
        <f t="shared" si="41"/>
        <v/>
      </c>
      <c r="U443" s="50"/>
      <c r="V443" s="50"/>
      <c r="W443" s="26" t="str">
        <f t="shared" ca="1" si="38"/>
        <v/>
      </c>
    </row>
    <row r="444" spans="1:23" x14ac:dyDescent="0.2">
      <c r="A444" s="24"/>
      <c r="B444" s="49" t="str">
        <f t="shared" si="40"/>
        <v/>
      </c>
      <c r="C444" s="50"/>
      <c r="D444" s="50"/>
      <c r="E444" s="26" t="str">
        <f t="shared" ca="1" si="39"/>
        <v/>
      </c>
      <c r="F444" s="24"/>
      <c r="G444" s="49">
        <f t="shared" si="42"/>
        <v>433</v>
      </c>
      <c r="H444" s="108" t="s">
        <v>278</v>
      </c>
      <c r="I444" s="108" t="s">
        <v>313</v>
      </c>
      <c r="J444" s="90">
        <v>0</v>
      </c>
      <c r="K444" s="90">
        <v>0</v>
      </c>
      <c r="L444" s="90">
        <v>11.54830225401</v>
      </c>
      <c r="M444" s="90">
        <v>110</v>
      </c>
      <c r="N444" s="90">
        <v>11.426995344510001</v>
      </c>
      <c r="O444" s="91">
        <v>213.24552252386999</v>
      </c>
      <c r="P444" s="91">
        <v>2.4927992250300002</v>
      </c>
      <c r="Q444" s="103">
        <v>2.5939143420000001E-2</v>
      </c>
      <c r="R444" s="26" t="str">
        <f t="shared" ca="1" si="37"/>
        <v/>
      </c>
      <c r="S444" s="24"/>
      <c r="T444" s="49" t="str">
        <f t="shared" si="41"/>
        <v/>
      </c>
      <c r="U444" s="50"/>
      <c r="V444" s="50"/>
      <c r="W444" s="26" t="str">
        <f t="shared" ca="1" si="38"/>
        <v/>
      </c>
    </row>
    <row r="445" spans="1:23" x14ac:dyDescent="0.2">
      <c r="A445" s="24"/>
      <c r="B445" s="49" t="str">
        <f t="shared" si="40"/>
        <v/>
      </c>
      <c r="C445" s="50"/>
      <c r="D445" s="50"/>
      <c r="E445" s="26" t="str">
        <f t="shared" ca="1" si="39"/>
        <v/>
      </c>
      <c r="F445" s="24"/>
      <c r="G445" s="49">
        <f t="shared" si="42"/>
        <v>434</v>
      </c>
      <c r="H445" s="108" t="s">
        <v>278</v>
      </c>
      <c r="I445" s="108" t="s">
        <v>1504</v>
      </c>
      <c r="J445" s="90">
        <v>0</v>
      </c>
      <c r="K445" s="90">
        <v>0</v>
      </c>
      <c r="L445" s="90">
        <v>11.65353346377</v>
      </c>
      <c r="M445" s="90">
        <v>73.099999999999994</v>
      </c>
      <c r="N445" s="90">
        <v>11.169040547610001</v>
      </c>
      <c r="O445" s="91">
        <v>110.90336873127001</v>
      </c>
      <c r="P445" s="91">
        <v>0</v>
      </c>
      <c r="Q445" s="103">
        <v>0</v>
      </c>
      <c r="R445" s="26" t="str">
        <f t="shared" ca="1" si="37"/>
        <v>Error</v>
      </c>
      <c r="S445" s="24"/>
      <c r="T445" s="49" t="str">
        <f t="shared" si="41"/>
        <v/>
      </c>
      <c r="U445" s="50"/>
      <c r="V445" s="50"/>
      <c r="W445" s="26" t="str">
        <f t="shared" ca="1" si="38"/>
        <v/>
      </c>
    </row>
    <row r="446" spans="1:23" x14ac:dyDescent="0.2">
      <c r="A446" s="24"/>
      <c r="B446" s="49" t="str">
        <f t="shared" si="40"/>
        <v/>
      </c>
      <c r="C446" s="50"/>
      <c r="D446" s="50"/>
      <c r="E446" s="26" t="str">
        <f t="shared" ca="1" si="39"/>
        <v/>
      </c>
      <c r="F446" s="24"/>
      <c r="G446" s="49">
        <f t="shared" si="42"/>
        <v>435</v>
      </c>
      <c r="H446" s="108" t="s">
        <v>278</v>
      </c>
      <c r="I446" s="108" t="s">
        <v>371</v>
      </c>
      <c r="J446" s="90">
        <v>0</v>
      </c>
      <c r="K446" s="90">
        <v>0</v>
      </c>
      <c r="L446" s="90">
        <v>1.7944530813299999</v>
      </c>
      <c r="M446" s="90">
        <v>62.5</v>
      </c>
      <c r="N446" s="90">
        <v>1.7944530813299999</v>
      </c>
      <c r="O446" s="91">
        <v>253.30597937315997</v>
      </c>
      <c r="P446" s="91">
        <v>0</v>
      </c>
      <c r="Q446" s="103">
        <v>0</v>
      </c>
      <c r="R446" s="26" t="str">
        <f t="shared" ca="1" si="37"/>
        <v/>
      </c>
      <c r="S446" s="24"/>
      <c r="T446" s="49" t="str">
        <f t="shared" si="41"/>
        <v/>
      </c>
      <c r="U446" s="50"/>
      <c r="V446" s="50"/>
      <c r="W446" s="26" t="str">
        <f t="shared" ca="1" si="38"/>
        <v/>
      </c>
    </row>
    <row r="447" spans="1:23" x14ac:dyDescent="0.2">
      <c r="A447" s="24"/>
      <c r="B447" s="49" t="str">
        <f t="shared" si="40"/>
        <v/>
      </c>
      <c r="C447" s="50"/>
      <c r="D447" s="50"/>
      <c r="E447" s="26" t="str">
        <f t="shared" ca="1" si="39"/>
        <v/>
      </c>
      <c r="F447" s="24"/>
      <c r="G447" s="49">
        <f t="shared" si="42"/>
        <v>436</v>
      </c>
      <c r="H447" s="108" t="s">
        <v>278</v>
      </c>
      <c r="I447" s="108" t="s">
        <v>402</v>
      </c>
      <c r="J447" s="90">
        <v>0</v>
      </c>
      <c r="K447" s="90">
        <v>0</v>
      </c>
      <c r="L447" s="90">
        <v>3.0010773324</v>
      </c>
      <c r="M447" s="90">
        <v>107</v>
      </c>
      <c r="N447" s="90">
        <v>2.9987646990000001</v>
      </c>
      <c r="O447" s="91">
        <v>106.73739803608001</v>
      </c>
      <c r="P447" s="91">
        <v>0</v>
      </c>
      <c r="Q447" s="103">
        <v>0</v>
      </c>
      <c r="R447" s="26" t="str">
        <f t="shared" ca="1" si="37"/>
        <v/>
      </c>
      <c r="S447" s="24"/>
      <c r="T447" s="49" t="str">
        <f t="shared" si="41"/>
        <v/>
      </c>
      <c r="U447" s="50"/>
      <c r="V447" s="50"/>
      <c r="W447" s="26" t="str">
        <f t="shared" ca="1" si="38"/>
        <v/>
      </c>
    </row>
    <row r="448" spans="1:23" x14ac:dyDescent="0.2">
      <c r="A448" s="24"/>
      <c r="B448" s="49" t="str">
        <f t="shared" si="40"/>
        <v/>
      </c>
      <c r="C448" s="50"/>
      <c r="D448" s="50"/>
      <c r="E448" s="26" t="str">
        <f t="shared" ca="1" si="39"/>
        <v/>
      </c>
      <c r="F448" s="24"/>
      <c r="G448" s="49">
        <f t="shared" si="42"/>
        <v>437</v>
      </c>
      <c r="H448" s="108" t="s">
        <v>278</v>
      </c>
      <c r="I448" s="108" t="s">
        <v>435</v>
      </c>
      <c r="J448" s="90">
        <v>0</v>
      </c>
      <c r="K448" s="90">
        <v>0</v>
      </c>
      <c r="L448" s="90">
        <v>9.6517388952600012</v>
      </c>
      <c r="M448" s="90">
        <v>22.987887245190006</v>
      </c>
      <c r="N448" s="90">
        <v>9.6247069980600006</v>
      </c>
      <c r="O448" s="91">
        <v>29.802956902529999</v>
      </c>
      <c r="P448" s="91">
        <v>0</v>
      </c>
      <c r="Q448" s="103">
        <v>0</v>
      </c>
      <c r="R448" s="26" t="str">
        <f t="shared" ca="1" si="37"/>
        <v/>
      </c>
      <c r="S448" s="24"/>
      <c r="T448" s="49" t="str">
        <f t="shared" si="41"/>
        <v/>
      </c>
      <c r="U448" s="50"/>
      <c r="V448" s="50"/>
      <c r="W448" s="26" t="str">
        <f t="shared" ca="1" si="38"/>
        <v/>
      </c>
    </row>
    <row r="449" spans="1:23" x14ac:dyDescent="0.2">
      <c r="A449" s="24"/>
      <c r="B449" s="49" t="str">
        <f t="shared" si="40"/>
        <v/>
      </c>
      <c r="C449" s="50"/>
      <c r="D449" s="50"/>
      <c r="E449" s="26" t="str">
        <f t="shared" ca="1" si="39"/>
        <v/>
      </c>
      <c r="F449" s="24"/>
      <c r="G449" s="49">
        <f t="shared" si="42"/>
        <v>438</v>
      </c>
      <c r="H449" s="108" t="s">
        <v>278</v>
      </c>
      <c r="I449" s="108" t="s">
        <v>464</v>
      </c>
      <c r="J449" s="90">
        <v>0</v>
      </c>
      <c r="K449" s="90">
        <v>0</v>
      </c>
      <c r="L449" s="90">
        <v>2.0522520000000002</v>
      </c>
      <c r="M449" s="90">
        <v>326.89999999999998</v>
      </c>
      <c r="N449" s="90">
        <v>2.0500355678400002</v>
      </c>
      <c r="O449" s="91">
        <v>473.82641001141997</v>
      </c>
      <c r="P449" s="91">
        <v>0</v>
      </c>
      <c r="Q449" s="103">
        <v>0</v>
      </c>
      <c r="R449" s="26" t="str">
        <f t="shared" ca="1" si="37"/>
        <v/>
      </c>
      <c r="S449" s="24"/>
      <c r="T449" s="49" t="str">
        <f t="shared" si="41"/>
        <v/>
      </c>
      <c r="U449" s="50"/>
      <c r="V449" s="50"/>
      <c r="W449" s="26" t="str">
        <f t="shared" ca="1" si="38"/>
        <v/>
      </c>
    </row>
    <row r="450" spans="1:23" x14ac:dyDescent="0.2">
      <c r="A450" s="24"/>
      <c r="B450" s="49" t="str">
        <f t="shared" si="40"/>
        <v/>
      </c>
      <c r="C450" s="50"/>
      <c r="D450" s="50"/>
      <c r="E450" s="26" t="str">
        <f t="shared" ca="1" si="39"/>
        <v/>
      </c>
      <c r="F450" s="24"/>
      <c r="G450" s="49">
        <f t="shared" si="42"/>
        <v>439</v>
      </c>
      <c r="H450" s="108" t="s">
        <v>278</v>
      </c>
      <c r="I450" s="108" t="s">
        <v>1505</v>
      </c>
      <c r="J450" s="90">
        <v>0</v>
      </c>
      <c r="K450" s="90">
        <v>0</v>
      </c>
      <c r="L450" s="90">
        <v>3.1801889999999999</v>
      </c>
      <c r="M450" s="90">
        <v>131.90132676764</v>
      </c>
      <c r="N450" s="90">
        <v>3.1801889999999999</v>
      </c>
      <c r="O450" s="91">
        <v>210.64065468631003</v>
      </c>
      <c r="P450" s="91">
        <v>0</v>
      </c>
      <c r="Q450" s="103">
        <v>0</v>
      </c>
      <c r="R450" s="26" t="str">
        <f t="shared" ca="1" si="37"/>
        <v>Error</v>
      </c>
      <c r="S450" s="24"/>
      <c r="T450" s="49" t="str">
        <f t="shared" si="41"/>
        <v/>
      </c>
      <c r="U450" s="50"/>
      <c r="V450" s="50"/>
      <c r="W450" s="26" t="str">
        <f t="shared" ca="1" si="38"/>
        <v/>
      </c>
    </row>
    <row r="451" spans="1:23" x14ac:dyDescent="0.2">
      <c r="A451" s="24"/>
      <c r="B451" s="49" t="str">
        <f t="shared" si="40"/>
        <v/>
      </c>
      <c r="C451" s="50"/>
      <c r="D451" s="50"/>
      <c r="E451" s="26" t="str">
        <f t="shared" ca="1" si="39"/>
        <v/>
      </c>
      <c r="F451" s="24"/>
      <c r="G451" s="49">
        <f t="shared" si="42"/>
        <v>440</v>
      </c>
      <c r="H451" s="108" t="s">
        <v>278</v>
      </c>
      <c r="I451" s="108" t="s">
        <v>1506</v>
      </c>
      <c r="J451" s="90">
        <v>0</v>
      </c>
      <c r="K451" s="90">
        <v>0</v>
      </c>
      <c r="L451" s="90">
        <v>5.4392241274799993</v>
      </c>
      <c r="M451" s="90">
        <v>126.4</v>
      </c>
      <c r="N451" s="90">
        <v>5.4368842549599989</v>
      </c>
      <c r="O451" s="91">
        <v>157.60431744622002</v>
      </c>
      <c r="P451" s="91">
        <v>0</v>
      </c>
      <c r="Q451" s="103">
        <v>0</v>
      </c>
      <c r="R451" s="26" t="str">
        <f t="shared" ca="1" si="37"/>
        <v>Error</v>
      </c>
      <c r="S451" s="24"/>
      <c r="T451" s="49" t="str">
        <f t="shared" si="41"/>
        <v/>
      </c>
      <c r="U451" s="50"/>
      <c r="V451" s="50"/>
      <c r="W451" s="26" t="str">
        <f t="shared" ca="1" si="38"/>
        <v/>
      </c>
    </row>
    <row r="452" spans="1:23" x14ac:dyDescent="0.2">
      <c r="A452" s="24"/>
      <c r="B452" s="49" t="str">
        <f t="shared" si="40"/>
        <v/>
      </c>
      <c r="C452" s="50"/>
      <c r="D452" s="50"/>
      <c r="E452" s="26" t="str">
        <f t="shared" ca="1" si="39"/>
        <v/>
      </c>
      <c r="F452" s="24"/>
      <c r="G452" s="49">
        <f t="shared" si="42"/>
        <v>441</v>
      </c>
      <c r="H452" s="108" t="s">
        <v>278</v>
      </c>
      <c r="I452" s="108" t="s">
        <v>546</v>
      </c>
      <c r="J452" s="90">
        <v>0</v>
      </c>
      <c r="K452" s="90">
        <v>0</v>
      </c>
      <c r="L452" s="90">
        <v>3.664644</v>
      </c>
      <c r="M452" s="90">
        <v>27.3</v>
      </c>
      <c r="N452" s="90">
        <v>3.6436455898800002</v>
      </c>
      <c r="O452" s="91">
        <v>38.799999999999997</v>
      </c>
      <c r="P452" s="91">
        <v>0</v>
      </c>
      <c r="Q452" s="103">
        <v>0</v>
      </c>
      <c r="R452" s="26" t="str">
        <f t="shared" ca="1" si="37"/>
        <v/>
      </c>
      <c r="S452" s="24"/>
      <c r="T452" s="49" t="str">
        <f t="shared" si="41"/>
        <v/>
      </c>
      <c r="U452" s="50"/>
      <c r="V452" s="50"/>
      <c r="W452" s="26" t="str">
        <f t="shared" ca="1" si="38"/>
        <v/>
      </c>
    </row>
    <row r="453" spans="1:23" x14ac:dyDescent="0.2">
      <c r="A453" s="24"/>
      <c r="B453" s="49" t="str">
        <f t="shared" si="40"/>
        <v/>
      </c>
      <c r="C453" s="50"/>
      <c r="D453" s="50"/>
      <c r="E453" s="26" t="str">
        <f t="shared" ca="1" si="39"/>
        <v/>
      </c>
      <c r="F453" s="24"/>
      <c r="G453" s="49">
        <f t="shared" si="42"/>
        <v>442</v>
      </c>
      <c r="H453" s="108" t="s">
        <v>278</v>
      </c>
      <c r="I453" s="108" t="s">
        <v>570</v>
      </c>
      <c r="J453" s="90">
        <v>0</v>
      </c>
      <c r="K453" s="90">
        <v>0</v>
      </c>
      <c r="L453" s="90">
        <v>3.5808051050199996</v>
      </c>
      <c r="M453" s="90">
        <v>91.3</v>
      </c>
      <c r="N453" s="90">
        <v>3.6677514300899996</v>
      </c>
      <c r="O453" s="91">
        <v>181.01627861136004</v>
      </c>
      <c r="P453" s="91">
        <v>0</v>
      </c>
      <c r="Q453" s="103">
        <v>0</v>
      </c>
      <c r="R453" s="26" t="str">
        <f t="shared" ca="1" si="37"/>
        <v/>
      </c>
      <c r="S453" s="24"/>
      <c r="T453" s="49" t="str">
        <f t="shared" si="41"/>
        <v/>
      </c>
      <c r="U453" s="50"/>
      <c r="V453" s="50"/>
      <c r="W453" s="26" t="str">
        <f t="shared" ca="1" si="38"/>
        <v/>
      </c>
    </row>
    <row r="454" spans="1:23" x14ac:dyDescent="0.2">
      <c r="A454" s="24"/>
      <c r="B454" s="49" t="str">
        <f t="shared" si="40"/>
        <v/>
      </c>
      <c r="C454" s="50"/>
      <c r="D454" s="50"/>
      <c r="E454" s="26" t="str">
        <f t="shared" ca="1" si="39"/>
        <v/>
      </c>
      <c r="F454" s="24"/>
      <c r="G454" s="49">
        <f t="shared" si="42"/>
        <v>443</v>
      </c>
      <c r="H454" s="108" t="s">
        <v>278</v>
      </c>
      <c r="I454" s="108" t="s">
        <v>594</v>
      </c>
      <c r="J454" s="90">
        <v>0</v>
      </c>
      <c r="K454" s="90">
        <v>0</v>
      </c>
      <c r="L454" s="90">
        <v>1.8009710019000003</v>
      </c>
      <c r="M454" s="90">
        <v>25.289380290960004</v>
      </c>
      <c r="N454" s="90">
        <v>1.8309591589500003</v>
      </c>
      <c r="O454" s="91">
        <v>141.20934003978002</v>
      </c>
      <c r="P454" s="91">
        <v>0</v>
      </c>
      <c r="Q454" s="103">
        <v>0</v>
      </c>
      <c r="R454" s="26" t="str">
        <f t="shared" ca="1" si="37"/>
        <v/>
      </c>
      <c r="S454" s="24"/>
      <c r="T454" s="49" t="str">
        <f t="shared" si="41"/>
        <v/>
      </c>
      <c r="U454" s="50"/>
      <c r="V454" s="50"/>
      <c r="W454" s="26" t="str">
        <f t="shared" ca="1" si="38"/>
        <v/>
      </c>
    </row>
    <row r="455" spans="1:23" x14ac:dyDescent="0.2">
      <c r="A455" s="24"/>
      <c r="B455" s="49" t="str">
        <f t="shared" si="40"/>
        <v/>
      </c>
      <c r="C455" s="50"/>
      <c r="D455" s="50"/>
      <c r="E455" s="26" t="str">
        <f t="shared" ca="1" si="39"/>
        <v/>
      </c>
      <c r="F455" s="24"/>
      <c r="G455" s="49">
        <f t="shared" si="42"/>
        <v>444</v>
      </c>
      <c r="H455" s="108" t="s">
        <v>278</v>
      </c>
      <c r="I455" s="108" t="s">
        <v>1507</v>
      </c>
      <c r="J455" s="90">
        <v>0</v>
      </c>
      <c r="K455" s="90">
        <v>0</v>
      </c>
      <c r="L455" s="90">
        <v>0.27168972453000001</v>
      </c>
      <c r="M455" s="90">
        <v>8.1</v>
      </c>
      <c r="N455" s="90">
        <v>0</v>
      </c>
      <c r="O455" s="91">
        <v>0.8</v>
      </c>
      <c r="P455" s="91">
        <v>0</v>
      </c>
      <c r="Q455" s="103">
        <v>0</v>
      </c>
      <c r="R455" s="26" t="str">
        <f t="shared" ca="1" si="37"/>
        <v>Error</v>
      </c>
      <c r="S455" s="24"/>
      <c r="T455" s="49" t="str">
        <f t="shared" si="41"/>
        <v/>
      </c>
      <c r="U455" s="50"/>
      <c r="V455" s="50"/>
      <c r="W455" s="26" t="str">
        <f t="shared" ca="1" si="38"/>
        <v/>
      </c>
    </row>
    <row r="456" spans="1:23" x14ac:dyDescent="0.2">
      <c r="A456" s="24"/>
      <c r="B456" s="49" t="str">
        <f t="shared" si="40"/>
        <v/>
      </c>
      <c r="C456" s="50"/>
      <c r="D456" s="50"/>
      <c r="E456" s="26" t="str">
        <f t="shared" ca="1" si="39"/>
        <v/>
      </c>
      <c r="F456" s="24"/>
      <c r="G456" s="49">
        <f t="shared" si="42"/>
        <v>445</v>
      </c>
      <c r="H456" s="108" t="s">
        <v>278</v>
      </c>
      <c r="I456" s="108" t="s">
        <v>640</v>
      </c>
      <c r="J456" s="90">
        <v>0</v>
      </c>
      <c r="K456" s="90">
        <v>0</v>
      </c>
      <c r="L456" s="90">
        <v>1.028745</v>
      </c>
      <c r="M456" s="90">
        <v>110.3</v>
      </c>
      <c r="N456" s="90">
        <v>1.02634802415</v>
      </c>
      <c r="O456" s="91">
        <v>303.24195926109996</v>
      </c>
      <c r="P456" s="91">
        <v>0</v>
      </c>
      <c r="Q456" s="103">
        <v>0</v>
      </c>
      <c r="R456" s="26" t="str">
        <f t="shared" ca="1" si="37"/>
        <v/>
      </c>
      <c r="S456" s="24"/>
      <c r="T456" s="49" t="str">
        <f t="shared" si="41"/>
        <v/>
      </c>
      <c r="U456" s="50"/>
      <c r="V456" s="50"/>
      <c r="W456" s="26" t="str">
        <f t="shared" ca="1" si="38"/>
        <v/>
      </c>
    </row>
    <row r="457" spans="1:23" x14ac:dyDescent="0.2">
      <c r="A457" s="24"/>
      <c r="B457" s="49" t="str">
        <f t="shared" si="40"/>
        <v/>
      </c>
      <c r="C457" s="50"/>
      <c r="D457" s="50"/>
      <c r="E457" s="26" t="str">
        <f t="shared" ca="1" si="39"/>
        <v/>
      </c>
      <c r="F457" s="24"/>
      <c r="G457" s="49">
        <f t="shared" si="42"/>
        <v>446</v>
      </c>
      <c r="H457" s="108" t="s">
        <v>278</v>
      </c>
      <c r="I457" s="108" t="s">
        <v>663</v>
      </c>
      <c r="J457" s="90">
        <v>0</v>
      </c>
      <c r="K457" s="90">
        <v>0</v>
      </c>
      <c r="L457" s="90">
        <v>4.9269629220799995</v>
      </c>
      <c r="M457" s="90">
        <v>93.495504312449995</v>
      </c>
      <c r="N457" s="90">
        <v>4.9269629220799995</v>
      </c>
      <c r="O457" s="91">
        <v>267.56636869097002</v>
      </c>
      <c r="P457" s="91">
        <v>0</v>
      </c>
      <c r="Q457" s="103">
        <v>0</v>
      </c>
      <c r="R457" s="26" t="str">
        <f t="shared" ca="1" si="37"/>
        <v/>
      </c>
      <c r="S457" s="24"/>
      <c r="T457" s="49" t="str">
        <f t="shared" si="41"/>
        <v/>
      </c>
      <c r="U457" s="50"/>
      <c r="V457" s="50"/>
      <c r="W457" s="26" t="str">
        <f t="shared" ca="1" si="38"/>
        <v/>
      </c>
    </row>
    <row r="458" spans="1:23" x14ac:dyDescent="0.2">
      <c r="A458" s="24"/>
      <c r="B458" s="49" t="str">
        <f t="shared" si="40"/>
        <v/>
      </c>
      <c r="C458" s="50"/>
      <c r="D458" s="50"/>
      <c r="E458" s="26" t="str">
        <f t="shared" ca="1" si="39"/>
        <v/>
      </c>
      <c r="F458" s="24"/>
      <c r="G458" s="49">
        <f t="shared" si="42"/>
        <v>447</v>
      </c>
      <c r="H458" s="108" t="s">
        <v>278</v>
      </c>
      <c r="I458" s="108" t="s">
        <v>685</v>
      </c>
      <c r="J458" s="90">
        <v>0</v>
      </c>
      <c r="K458" s="90">
        <v>0</v>
      </c>
      <c r="L458" s="90">
        <v>2.9331391287200002</v>
      </c>
      <c r="M458" s="90">
        <v>49.851782119919996</v>
      </c>
      <c r="N458" s="90">
        <v>2.88115673764</v>
      </c>
      <c r="O458" s="91">
        <v>125.81357444872</v>
      </c>
      <c r="P458" s="91">
        <v>0</v>
      </c>
      <c r="Q458" s="103">
        <v>0</v>
      </c>
      <c r="R458" s="26" t="str">
        <f t="shared" ca="1" si="37"/>
        <v/>
      </c>
      <c r="S458" s="24"/>
      <c r="T458" s="49" t="str">
        <f t="shared" si="41"/>
        <v/>
      </c>
      <c r="U458" s="50"/>
      <c r="V458" s="50"/>
      <c r="W458" s="26" t="str">
        <f t="shared" ca="1" si="38"/>
        <v/>
      </c>
    </row>
    <row r="459" spans="1:23" x14ac:dyDescent="0.2">
      <c r="A459" s="24"/>
      <c r="B459" s="49" t="str">
        <f t="shared" si="40"/>
        <v/>
      </c>
      <c r="C459" s="50"/>
      <c r="D459" s="50"/>
      <c r="E459" s="26" t="str">
        <f t="shared" ca="1" si="39"/>
        <v/>
      </c>
      <c r="F459" s="24"/>
      <c r="G459" s="49">
        <f t="shared" si="42"/>
        <v>448</v>
      </c>
      <c r="H459" s="108" t="s">
        <v>278</v>
      </c>
      <c r="I459" s="108" t="s">
        <v>1508</v>
      </c>
      <c r="J459" s="90">
        <v>0</v>
      </c>
      <c r="K459" s="90">
        <v>0</v>
      </c>
      <c r="L459" s="90">
        <v>1.8440355950399998</v>
      </c>
      <c r="M459" s="90">
        <v>8.1999999999999993</v>
      </c>
      <c r="N459" s="90">
        <v>1.85076551588</v>
      </c>
      <c r="O459" s="91">
        <v>9.8697751839199999</v>
      </c>
      <c r="P459" s="91">
        <v>0</v>
      </c>
      <c r="Q459" s="103">
        <v>0</v>
      </c>
      <c r="R459" s="26" t="str">
        <f t="shared" ca="1" si="37"/>
        <v>Error</v>
      </c>
      <c r="S459" s="24"/>
      <c r="T459" s="49" t="str">
        <f t="shared" si="41"/>
        <v/>
      </c>
      <c r="U459" s="50"/>
      <c r="V459" s="50"/>
      <c r="W459" s="26" t="str">
        <f t="shared" ca="1" si="38"/>
        <v/>
      </c>
    </row>
    <row r="460" spans="1:23" x14ac:dyDescent="0.2">
      <c r="A460" s="24"/>
      <c r="B460" s="49" t="str">
        <f t="shared" si="40"/>
        <v/>
      </c>
      <c r="C460" s="50"/>
      <c r="D460" s="50"/>
      <c r="E460" s="26" t="str">
        <f t="shared" ca="1" si="39"/>
        <v/>
      </c>
      <c r="F460" s="24"/>
      <c r="G460" s="49">
        <f t="shared" si="42"/>
        <v>449</v>
      </c>
      <c r="H460" s="108" t="s">
        <v>278</v>
      </c>
      <c r="I460" s="108" t="s">
        <v>726</v>
      </c>
      <c r="J460" s="90">
        <v>0</v>
      </c>
      <c r="K460" s="90">
        <v>0</v>
      </c>
      <c r="L460" s="90">
        <v>2.1409020000000001</v>
      </c>
      <c r="M460" s="90">
        <v>62.1</v>
      </c>
      <c r="N460" s="90">
        <v>2.1386968709400005</v>
      </c>
      <c r="O460" s="91">
        <v>53.348218457139993</v>
      </c>
      <c r="P460" s="91">
        <v>0</v>
      </c>
      <c r="Q460" s="103">
        <v>0</v>
      </c>
      <c r="R460" s="26" t="str">
        <f t="shared" ref="R460:R523" ca="1" si="43">IF(I460="","",IF(ISERROR(VLOOKUP(I460,INDIRECT(H460),1,FALSE)),"Error",""))</f>
        <v/>
      </c>
      <c r="S460" s="24"/>
      <c r="T460" s="49" t="str">
        <f t="shared" si="41"/>
        <v/>
      </c>
      <c r="U460" s="50"/>
      <c r="V460" s="50"/>
      <c r="W460" s="26" t="str">
        <f t="shared" ref="W460:W523" ca="1" si="44">IF(V460="","",IF(ISERROR(VLOOKUP(V460,INDIRECT(U460),1,FALSE)),"Error",""))</f>
        <v/>
      </c>
    </row>
    <row r="461" spans="1:23" x14ac:dyDescent="0.2">
      <c r="A461" s="24"/>
      <c r="B461" s="49" t="str">
        <f t="shared" si="40"/>
        <v/>
      </c>
      <c r="C461" s="50"/>
      <c r="D461" s="50"/>
      <c r="E461" s="26" t="str">
        <f t="shared" ref="E461:E524" ca="1" si="45">IF(D461="","",IF(ISERROR(VLOOKUP(D461,INDIRECT(C461),1,FALSE)),"Error",""))</f>
        <v/>
      </c>
      <c r="F461" s="24"/>
      <c r="G461" s="49">
        <f t="shared" si="42"/>
        <v>450</v>
      </c>
      <c r="H461" s="108" t="s">
        <v>278</v>
      </c>
      <c r="I461" s="108" t="s">
        <v>746</v>
      </c>
      <c r="J461" s="90">
        <v>0</v>
      </c>
      <c r="K461" s="90">
        <v>0</v>
      </c>
      <c r="L461" s="90">
        <v>2.6498082431400003</v>
      </c>
      <c r="M461" s="90">
        <v>37.5</v>
      </c>
      <c r="N461" s="90">
        <v>2.6408101864800004</v>
      </c>
      <c r="O461" s="91">
        <v>128.74756265759999</v>
      </c>
      <c r="P461" s="91">
        <v>0</v>
      </c>
      <c r="Q461" s="103">
        <v>0</v>
      </c>
      <c r="R461" s="26" t="str">
        <f t="shared" ca="1" si="43"/>
        <v/>
      </c>
      <c r="S461" s="24"/>
      <c r="T461" s="49" t="str">
        <f t="shared" si="41"/>
        <v/>
      </c>
      <c r="U461" s="50"/>
      <c r="V461" s="50"/>
      <c r="W461" s="26" t="str">
        <f t="shared" ca="1" si="44"/>
        <v/>
      </c>
    </row>
    <row r="462" spans="1:23" x14ac:dyDescent="0.2">
      <c r="A462" s="24"/>
      <c r="B462" s="49" t="str">
        <f t="shared" ref="B462:B525" si="46">IF(AND(C461&lt;&gt;"",ISNUMBER(B461)),B461+1,"")</f>
        <v/>
      </c>
      <c r="C462" s="50"/>
      <c r="D462" s="50"/>
      <c r="E462" s="26" t="str">
        <f t="shared" ca="1" si="45"/>
        <v/>
      </c>
      <c r="F462" s="24"/>
      <c r="G462" s="49">
        <f t="shared" si="42"/>
        <v>451</v>
      </c>
      <c r="H462" s="108" t="s">
        <v>278</v>
      </c>
      <c r="I462" s="108" t="s">
        <v>766</v>
      </c>
      <c r="J462" s="90">
        <v>0</v>
      </c>
      <c r="K462" s="90">
        <v>0</v>
      </c>
      <c r="L462" s="90">
        <v>2.0252076408599997</v>
      </c>
      <c r="M462" s="90">
        <v>23.9</v>
      </c>
      <c r="N462" s="90">
        <v>1.9212875461799999</v>
      </c>
      <c r="O462" s="91">
        <v>21.443107303400001</v>
      </c>
      <c r="P462" s="91">
        <v>0</v>
      </c>
      <c r="Q462" s="103">
        <v>0</v>
      </c>
      <c r="R462" s="26" t="str">
        <f t="shared" ca="1" si="43"/>
        <v/>
      </c>
      <c r="S462" s="24"/>
      <c r="T462" s="49" t="str">
        <f t="shared" ref="T462:T525" si="47">IF(AND(U461&lt;&gt;"",ISNUMBER(T461)),T461+1,"")</f>
        <v/>
      </c>
      <c r="U462" s="50"/>
      <c r="V462" s="50"/>
      <c r="W462" s="26" t="str">
        <f t="shared" ca="1" si="44"/>
        <v/>
      </c>
    </row>
    <row r="463" spans="1:23" x14ac:dyDescent="0.2">
      <c r="A463" s="24"/>
      <c r="B463" s="49" t="str">
        <f t="shared" si="46"/>
        <v/>
      </c>
      <c r="C463" s="50"/>
      <c r="D463" s="50"/>
      <c r="E463" s="26" t="str">
        <f t="shared" ca="1" si="45"/>
        <v/>
      </c>
      <c r="F463" s="24"/>
      <c r="G463" s="49">
        <f t="shared" si="42"/>
        <v>452</v>
      </c>
      <c r="H463" s="108" t="s">
        <v>278</v>
      </c>
      <c r="I463" s="108" t="s">
        <v>1509</v>
      </c>
      <c r="J463" s="90">
        <v>0</v>
      </c>
      <c r="K463" s="90">
        <v>0</v>
      </c>
      <c r="L463" s="90">
        <v>1.2716924169300001</v>
      </c>
      <c r="M463" s="90">
        <v>39.9</v>
      </c>
      <c r="N463" s="90">
        <v>1.2612230330700001</v>
      </c>
      <c r="O463" s="91">
        <v>206.42726939398003</v>
      </c>
      <c r="P463" s="91">
        <v>0</v>
      </c>
      <c r="Q463" s="103">
        <v>0</v>
      </c>
      <c r="R463" s="26" t="str">
        <f t="shared" ca="1" si="43"/>
        <v>Error</v>
      </c>
      <c r="S463" s="24"/>
      <c r="T463" s="49" t="str">
        <f t="shared" si="47"/>
        <v/>
      </c>
      <c r="U463" s="50"/>
      <c r="V463" s="50"/>
      <c r="W463" s="26" t="str">
        <f t="shared" ca="1" si="44"/>
        <v/>
      </c>
    </row>
    <row r="464" spans="1:23" x14ac:dyDescent="0.2">
      <c r="A464" s="24"/>
      <c r="B464" s="49" t="str">
        <f t="shared" si="46"/>
        <v/>
      </c>
      <c r="C464" s="50"/>
      <c r="D464" s="50"/>
      <c r="E464" s="26" t="str">
        <f t="shared" ca="1" si="45"/>
        <v/>
      </c>
      <c r="F464" s="24"/>
      <c r="G464" s="49">
        <f t="shared" si="42"/>
        <v>453</v>
      </c>
      <c r="H464" s="108" t="s">
        <v>278</v>
      </c>
      <c r="I464" s="108" t="s">
        <v>801</v>
      </c>
      <c r="J464" s="90">
        <v>0</v>
      </c>
      <c r="K464" s="90">
        <v>0</v>
      </c>
      <c r="L464" s="90">
        <v>1.9709110000000001</v>
      </c>
      <c r="M464" s="90">
        <v>73.906591279290012</v>
      </c>
      <c r="N464" s="90">
        <v>1.9709110000000001</v>
      </c>
      <c r="O464" s="91">
        <v>173.36283991070002</v>
      </c>
      <c r="P464" s="91">
        <v>0</v>
      </c>
      <c r="Q464" s="103">
        <v>0</v>
      </c>
      <c r="R464" s="26" t="str">
        <f t="shared" ca="1" si="43"/>
        <v/>
      </c>
      <c r="S464" s="24"/>
      <c r="T464" s="49" t="str">
        <f t="shared" si="47"/>
        <v/>
      </c>
      <c r="U464" s="50"/>
      <c r="V464" s="50"/>
      <c r="W464" s="26" t="str">
        <f t="shared" ca="1" si="44"/>
        <v/>
      </c>
    </row>
    <row r="465" spans="1:23" x14ac:dyDescent="0.2">
      <c r="A465" s="24"/>
      <c r="B465" s="49" t="str">
        <f t="shared" si="46"/>
        <v/>
      </c>
      <c r="C465" s="50"/>
      <c r="D465" s="50"/>
      <c r="E465" s="26" t="str">
        <f t="shared" ca="1" si="45"/>
        <v/>
      </c>
      <c r="F465" s="24"/>
      <c r="G465" s="49">
        <f t="shared" si="42"/>
        <v>454</v>
      </c>
      <c r="H465" s="108" t="s">
        <v>278</v>
      </c>
      <c r="I465" s="108" t="s">
        <v>817</v>
      </c>
      <c r="J465" s="90">
        <v>0</v>
      </c>
      <c r="K465" s="90">
        <v>0</v>
      </c>
      <c r="L465" s="90">
        <v>2.6445129999999999</v>
      </c>
      <c r="M465" s="90">
        <v>67.8</v>
      </c>
      <c r="N465" s="90">
        <v>2.6445129999999999</v>
      </c>
      <c r="O465" s="91">
        <v>163.9</v>
      </c>
      <c r="P465" s="91">
        <v>0</v>
      </c>
      <c r="Q465" s="103">
        <v>0</v>
      </c>
      <c r="R465" s="26" t="str">
        <f t="shared" ca="1" si="43"/>
        <v/>
      </c>
      <c r="S465" s="24"/>
      <c r="T465" s="49" t="str">
        <f t="shared" si="47"/>
        <v/>
      </c>
      <c r="U465" s="50"/>
      <c r="V465" s="50"/>
      <c r="W465" s="26" t="str">
        <f t="shared" ca="1" si="44"/>
        <v/>
      </c>
    </row>
    <row r="466" spans="1:23" x14ac:dyDescent="0.2">
      <c r="A466" s="24"/>
      <c r="B466" s="49" t="str">
        <f t="shared" si="46"/>
        <v/>
      </c>
      <c r="C466" s="50"/>
      <c r="D466" s="50"/>
      <c r="E466" s="26" t="str">
        <f t="shared" ca="1" si="45"/>
        <v/>
      </c>
      <c r="F466" s="24"/>
      <c r="G466" s="49">
        <f t="shared" si="42"/>
        <v>455</v>
      </c>
      <c r="H466" s="108" t="s">
        <v>278</v>
      </c>
      <c r="I466" s="108" t="s">
        <v>1510</v>
      </c>
      <c r="J466" s="90">
        <v>0</v>
      </c>
      <c r="K466" s="90">
        <v>0</v>
      </c>
      <c r="L466" s="90">
        <v>1.4161950000000001</v>
      </c>
      <c r="M466" s="90">
        <v>54.6</v>
      </c>
      <c r="N466" s="90">
        <v>1.38587426505</v>
      </c>
      <c r="O466" s="91">
        <v>305.85441214814</v>
      </c>
      <c r="P466" s="91">
        <v>0</v>
      </c>
      <c r="Q466" s="103">
        <v>0</v>
      </c>
      <c r="R466" s="26" t="str">
        <f t="shared" ca="1" si="43"/>
        <v>Error</v>
      </c>
      <c r="S466" s="24"/>
      <c r="T466" s="49" t="str">
        <f t="shared" si="47"/>
        <v/>
      </c>
      <c r="U466" s="50"/>
      <c r="V466" s="50"/>
      <c r="W466" s="26" t="str">
        <f t="shared" ca="1" si="44"/>
        <v/>
      </c>
    </row>
    <row r="467" spans="1:23" x14ac:dyDescent="0.2">
      <c r="A467" s="24"/>
      <c r="B467" s="49" t="str">
        <f t="shared" si="46"/>
        <v/>
      </c>
      <c r="C467" s="50"/>
      <c r="D467" s="50"/>
      <c r="E467" s="26" t="str">
        <f t="shared" ca="1" si="45"/>
        <v/>
      </c>
      <c r="F467" s="24"/>
      <c r="G467" s="49">
        <f t="shared" si="42"/>
        <v>456</v>
      </c>
      <c r="H467" s="108" t="s">
        <v>278</v>
      </c>
      <c r="I467" s="108" t="s">
        <v>853</v>
      </c>
      <c r="J467" s="90">
        <v>0</v>
      </c>
      <c r="K467" s="90">
        <v>0</v>
      </c>
      <c r="L467" s="90">
        <v>1.9518489999999999</v>
      </c>
      <c r="M467" s="90">
        <v>130.30000000000001</v>
      </c>
      <c r="N467" s="90">
        <v>1.9518489999999999</v>
      </c>
      <c r="O467" s="91">
        <v>364.47898257727002</v>
      </c>
      <c r="P467" s="91">
        <v>0</v>
      </c>
      <c r="Q467" s="103">
        <v>0</v>
      </c>
      <c r="R467" s="26" t="str">
        <f t="shared" ca="1" si="43"/>
        <v/>
      </c>
      <c r="S467" s="24"/>
      <c r="T467" s="49" t="str">
        <f t="shared" si="47"/>
        <v/>
      </c>
      <c r="U467" s="50"/>
      <c r="V467" s="50"/>
      <c r="W467" s="26" t="str">
        <f t="shared" ca="1" si="44"/>
        <v/>
      </c>
    </row>
    <row r="468" spans="1:23" x14ac:dyDescent="0.2">
      <c r="A468" s="24"/>
      <c r="B468" s="49" t="str">
        <f t="shared" si="46"/>
        <v/>
      </c>
      <c r="C468" s="50"/>
      <c r="D468" s="50"/>
      <c r="E468" s="26" t="str">
        <f t="shared" ca="1" si="45"/>
        <v/>
      </c>
      <c r="F468" s="24"/>
      <c r="G468" s="49">
        <f t="shared" si="42"/>
        <v>457</v>
      </c>
      <c r="H468" s="108" t="s">
        <v>278</v>
      </c>
      <c r="I468" s="108" t="s">
        <v>871</v>
      </c>
      <c r="J468" s="90">
        <v>0</v>
      </c>
      <c r="K468" s="90">
        <v>0</v>
      </c>
      <c r="L468" s="90">
        <v>47.650357249440006</v>
      </c>
      <c r="M468" s="90">
        <v>308.8</v>
      </c>
      <c r="N468" s="90">
        <v>46.402060771439999</v>
      </c>
      <c r="O468" s="91">
        <v>591.07677130485001</v>
      </c>
      <c r="P468" s="91">
        <v>24.230394866040001</v>
      </c>
      <c r="Q468" s="103">
        <v>0.99046835136</v>
      </c>
      <c r="R468" s="26" t="str">
        <f t="shared" ca="1" si="43"/>
        <v/>
      </c>
      <c r="S468" s="24"/>
      <c r="T468" s="49" t="str">
        <f t="shared" si="47"/>
        <v/>
      </c>
      <c r="U468" s="50"/>
      <c r="V468" s="50"/>
      <c r="W468" s="26" t="str">
        <f t="shared" ca="1" si="44"/>
        <v/>
      </c>
    </row>
    <row r="469" spans="1:23" x14ac:dyDescent="0.2">
      <c r="A469" s="24"/>
      <c r="B469" s="49" t="str">
        <f t="shared" si="46"/>
        <v/>
      </c>
      <c r="C469" s="50"/>
      <c r="D469" s="50"/>
      <c r="E469" s="26" t="str">
        <f t="shared" ca="1" si="45"/>
        <v/>
      </c>
      <c r="F469" s="24"/>
      <c r="G469" s="49">
        <f t="shared" si="42"/>
        <v>458</v>
      </c>
      <c r="H469" s="108" t="s">
        <v>279</v>
      </c>
      <c r="I469" s="108" t="s">
        <v>1511</v>
      </c>
      <c r="J469" s="90">
        <v>0</v>
      </c>
      <c r="K469" s="90">
        <v>0</v>
      </c>
      <c r="L469" s="90">
        <v>0</v>
      </c>
      <c r="M469" s="90">
        <v>3.9</v>
      </c>
      <c r="N469" s="90">
        <v>0</v>
      </c>
      <c r="O469" s="91">
        <v>13.574806476729998</v>
      </c>
      <c r="P469" s="91">
        <v>0</v>
      </c>
      <c r="Q469" s="103">
        <v>0</v>
      </c>
      <c r="R469" s="26" t="str">
        <f t="shared" ca="1" si="43"/>
        <v>Error</v>
      </c>
      <c r="S469" s="24"/>
      <c r="T469" s="49" t="str">
        <f t="shared" si="47"/>
        <v/>
      </c>
      <c r="U469" s="50"/>
      <c r="V469" s="50"/>
      <c r="W469" s="26" t="str">
        <f t="shared" ca="1" si="44"/>
        <v/>
      </c>
    </row>
    <row r="470" spans="1:23" x14ac:dyDescent="0.2">
      <c r="A470" s="24"/>
      <c r="B470" s="49" t="str">
        <f t="shared" si="46"/>
        <v/>
      </c>
      <c r="C470" s="50"/>
      <c r="D470" s="50"/>
      <c r="E470" s="26" t="str">
        <f t="shared" ca="1" si="45"/>
        <v/>
      </c>
      <c r="F470" s="24"/>
      <c r="G470" s="49">
        <f t="shared" si="42"/>
        <v>459</v>
      </c>
      <c r="H470" s="108" t="s">
        <v>279</v>
      </c>
      <c r="I470" s="108" t="s">
        <v>1512</v>
      </c>
      <c r="J470" s="90">
        <v>0</v>
      </c>
      <c r="K470" s="90">
        <v>0</v>
      </c>
      <c r="L470" s="90">
        <v>0.23331599999999997</v>
      </c>
      <c r="M470" s="90">
        <v>26.793982216649997</v>
      </c>
      <c r="N470" s="90">
        <v>0.23331599999999997</v>
      </c>
      <c r="O470" s="91">
        <v>943.28734246930992</v>
      </c>
      <c r="P470" s="91">
        <v>0</v>
      </c>
      <c r="Q470" s="103">
        <v>0</v>
      </c>
      <c r="R470" s="26" t="str">
        <f t="shared" ca="1" si="43"/>
        <v>Error</v>
      </c>
      <c r="S470" s="24"/>
      <c r="T470" s="49" t="str">
        <f t="shared" si="47"/>
        <v/>
      </c>
      <c r="U470" s="50"/>
      <c r="V470" s="50"/>
      <c r="W470" s="26" t="str">
        <f t="shared" ca="1" si="44"/>
        <v/>
      </c>
    </row>
    <row r="471" spans="1:23" x14ac:dyDescent="0.2">
      <c r="A471" s="24"/>
      <c r="B471" s="49" t="str">
        <f t="shared" si="46"/>
        <v/>
      </c>
      <c r="C471" s="50"/>
      <c r="D471" s="50"/>
      <c r="E471" s="26" t="str">
        <f t="shared" ca="1" si="45"/>
        <v/>
      </c>
      <c r="F471" s="24"/>
      <c r="G471" s="49">
        <f t="shared" si="42"/>
        <v>460</v>
      </c>
      <c r="H471" s="108" t="s">
        <v>279</v>
      </c>
      <c r="I471" s="108" t="s">
        <v>372</v>
      </c>
      <c r="J471" s="90">
        <v>0</v>
      </c>
      <c r="K471" s="90">
        <v>0</v>
      </c>
      <c r="L471" s="90">
        <v>0.43761000000000005</v>
      </c>
      <c r="M471" s="90">
        <v>40.299999999999997</v>
      </c>
      <c r="N471" s="90">
        <v>0.43761000000000005</v>
      </c>
      <c r="O471" s="91">
        <v>59.988756975720001</v>
      </c>
      <c r="P471" s="91">
        <v>0</v>
      </c>
      <c r="Q471" s="103">
        <v>0</v>
      </c>
      <c r="R471" s="26" t="str">
        <f t="shared" ca="1" si="43"/>
        <v/>
      </c>
      <c r="S471" s="24"/>
      <c r="T471" s="49" t="str">
        <f t="shared" si="47"/>
        <v/>
      </c>
      <c r="U471" s="50"/>
      <c r="V471" s="50"/>
      <c r="W471" s="26" t="str">
        <f t="shared" ca="1" si="44"/>
        <v/>
      </c>
    </row>
    <row r="472" spans="1:23" x14ac:dyDescent="0.2">
      <c r="A472" s="24"/>
      <c r="B472" s="49" t="str">
        <f t="shared" si="46"/>
        <v/>
      </c>
      <c r="C472" s="50"/>
      <c r="D472" s="50"/>
      <c r="E472" s="26" t="str">
        <f t="shared" ca="1" si="45"/>
        <v/>
      </c>
      <c r="F472" s="24"/>
      <c r="G472" s="49">
        <f t="shared" ref="G472:G524" si="48">IF(AND(H471&lt;&gt;"",ISNUMBER(G471)),G471+1,"")</f>
        <v>461</v>
      </c>
      <c r="H472" s="108" t="s">
        <v>279</v>
      </c>
      <c r="I472" s="108" t="s">
        <v>1513</v>
      </c>
      <c r="J472" s="90">
        <v>0</v>
      </c>
      <c r="K472" s="90">
        <v>0</v>
      </c>
      <c r="L472" s="90">
        <v>0</v>
      </c>
      <c r="M472" s="90">
        <v>0</v>
      </c>
      <c r="N472" s="90">
        <v>8.6463840000000014E-2</v>
      </c>
      <c r="O472" s="91">
        <v>122.46313659705</v>
      </c>
      <c r="P472" s="91">
        <v>0</v>
      </c>
      <c r="Q472" s="103">
        <v>0</v>
      </c>
      <c r="R472" s="26" t="str">
        <f t="shared" ca="1" si="43"/>
        <v>Error</v>
      </c>
      <c r="S472" s="24"/>
      <c r="T472" s="49" t="str">
        <f t="shared" si="47"/>
        <v/>
      </c>
      <c r="U472" s="50"/>
      <c r="V472" s="50"/>
      <c r="W472" s="26" t="str">
        <f t="shared" ca="1" si="44"/>
        <v/>
      </c>
    </row>
    <row r="473" spans="1:23" x14ac:dyDescent="0.2">
      <c r="A473" s="24"/>
      <c r="B473" s="49" t="str">
        <f t="shared" si="46"/>
        <v/>
      </c>
      <c r="C473" s="50"/>
      <c r="D473" s="50"/>
      <c r="E473" s="26" t="str">
        <f t="shared" ca="1" si="45"/>
        <v/>
      </c>
      <c r="F473" s="24"/>
      <c r="G473" s="49">
        <f t="shared" si="48"/>
        <v>462</v>
      </c>
      <c r="H473" s="108" t="s">
        <v>279</v>
      </c>
      <c r="I473" s="108" t="s">
        <v>1514</v>
      </c>
      <c r="J473" s="90">
        <v>0</v>
      </c>
      <c r="K473" s="90">
        <v>0</v>
      </c>
      <c r="L473" s="90">
        <v>0</v>
      </c>
      <c r="M473" s="90">
        <v>0</v>
      </c>
      <c r="N473" s="90">
        <v>0.78318107385000002</v>
      </c>
      <c r="O473" s="91">
        <v>84.717078829499982</v>
      </c>
      <c r="P473" s="91">
        <v>0</v>
      </c>
      <c r="Q473" s="103">
        <v>0</v>
      </c>
      <c r="R473" s="26" t="str">
        <f t="shared" ca="1" si="43"/>
        <v>Error</v>
      </c>
      <c r="S473" s="24"/>
      <c r="T473" s="49" t="str">
        <f t="shared" si="47"/>
        <v/>
      </c>
      <c r="U473" s="50"/>
      <c r="V473" s="50"/>
      <c r="W473" s="26" t="str">
        <f t="shared" ca="1" si="44"/>
        <v/>
      </c>
    </row>
    <row r="474" spans="1:23" x14ac:dyDescent="0.2">
      <c r="A474" s="24"/>
      <c r="B474" s="49" t="str">
        <f t="shared" si="46"/>
        <v/>
      </c>
      <c r="C474" s="50"/>
      <c r="D474" s="50"/>
      <c r="E474" s="26" t="str">
        <f t="shared" ca="1" si="45"/>
        <v/>
      </c>
      <c r="F474" s="24"/>
      <c r="G474" s="49">
        <f t="shared" si="48"/>
        <v>463</v>
      </c>
      <c r="H474" s="108" t="s">
        <v>279</v>
      </c>
      <c r="I474" s="108" t="s">
        <v>1515</v>
      </c>
      <c r="J474" s="90">
        <v>0</v>
      </c>
      <c r="K474" s="90">
        <v>0</v>
      </c>
      <c r="L474" s="90">
        <v>0</v>
      </c>
      <c r="M474" s="90">
        <v>0</v>
      </c>
      <c r="N474" s="90">
        <v>0</v>
      </c>
      <c r="O474" s="91">
        <v>1223.9888310771898</v>
      </c>
      <c r="P474" s="91">
        <v>0</v>
      </c>
      <c r="Q474" s="103">
        <v>0</v>
      </c>
      <c r="R474" s="26" t="str">
        <f t="shared" ca="1" si="43"/>
        <v>Error</v>
      </c>
      <c r="S474" s="24"/>
      <c r="T474" s="49" t="str">
        <f t="shared" si="47"/>
        <v/>
      </c>
      <c r="U474" s="50"/>
      <c r="V474" s="50"/>
      <c r="W474" s="26" t="str">
        <f t="shared" ca="1" si="44"/>
        <v/>
      </c>
    </row>
    <row r="475" spans="1:23" x14ac:dyDescent="0.2">
      <c r="A475" s="24"/>
      <c r="B475" s="49" t="str">
        <f t="shared" si="46"/>
        <v/>
      </c>
      <c r="C475" s="50"/>
      <c r="D475" s="50"/>
      <c r="E475" s="26" t="str">
        <f t="shared" ca="1" si="45"/>
        <v/>
      </c>
      <c r="F475" s="24"/>
      <c r="G475" s="49">
        <f t="shared" si="48"/>
        <v>464</v>
      </c>
      <c r="H475" s="108" t="s">
        <v>279</v>
      </c>
      <c r="I475" s="108" t="s">
        <v>1516</v>
      </c>
      <c r="J475" s="90">
        <v>0</v>
      </c>
      <c r="K475" s="90">
        <v>0</v>
      </c>
      <c r="L475" s="90">
        <v>0</v>
      </c>
      <c r="M475" s="90">
        <v>0</v>
      </c>
      <c r="N475" s="90">
        <v>0</v>
      </c>
      <c r="O475" s="91">
        <v>362.16572186197999</v>
      </c>
      <c r="P475" s="91">
        <v>0</v>
      </c>
      <c r="Q475" s="103">
        <v>0</v>
      </c>
      <c r="R475" s="26" t="str">
        <f t="shared" ca="1" si="43"/>
        <v>Error</v>
      </c>
      <c r="S475" s="24"/>
      <c r="T475" s="49" t="str">
        <f t="shared" si="47"/>
        <v/>
      </c>
      <c r="U475" s="50"/>
      <c r="V475" s="50"/>
      <c r="W475" s="26" t="str">
        <f t="shared" ca="1" si="44"/>
        <v/>
      </c>
    </row>
    <row r="476" spans="1:23" x14ac:dyDescent="0.2">
      <c r="A476" s="24"/>
      <c r="B476" s="49" t="str">
        <f t="shared" si="46"/>
        <v/>
      </c>
      <c r="C476" s="50"/>
      <c r="D476" s="50"/>
      <c r="E476" s="26" t="str">
        <f t="shared" ca="1" si="45"/>
        <v/>
      </c>
      <c r="F476" s="24"/>
      <c r="G476" s="49">
        <f t="shared" si="48"/>
        <v>465</v>
      </c>
      <c r="H476" s="108" t="s">
        <v>279</v>
      </c>
      <c r="I476" s="108" t="s">
        <v>1517</v>
      </c>
      <c r="J476" s="90">
        <v>0</v>
      </c>
      <c r="K476" s="90">
        <v>0</v>
      </c>
      <c r="L476" s="90">
        <v>0</v>
      </c>
      <c r="M476" s="90">
        <v>0</v>
      </c>
      <c r="N476" s="90">
        <v>0.34295399999999998</v>
      </c>
      <c r="O476" s="91">
        <v>401.99190892156003</v>
      </c>
      <c r="P476" s="91">
        <v>0</v>
      </c>
      <c r="Q476" s="103">
        <v>0</v>
      </c>
      <c r="R476" s="26" t="str">
        <f t="shared" ca="1" si="43"/>
        <v>Error</v>
      </c>
      <c r="S476" s="24"/>
      <c r="T476" s="49" t="str">
        <f t="shared" si="47"/>
        <v/>
      </c>
      <c r="U476" s="50"/>
      <c r="V476" s="50"/>
      <c r="W476" s="26" t="str">
        <f t="shared" ca="1" si="44"/>
        <v/>
      </c>
    </row>
    <row r="477" spans="1:23" x14ac:dyDescent="0.2">
      <c r="A477" s="24"/>
      <c r="B477" s="49" t="str">
        <f t="shared" si="46"/>
        <v/>
      </c>
      <c r="C477" s="50"/>
      <c r="D477" s="50"/>
      <c r="E477" s="26" t="str">
        <f t="shared" ca="1" si="45"/>
        <v/>
      </c>
      <c r="F477" s="24"/>
      <c r="G477" s="49">
        <f t="shared" si="48"/>
        <v>466</v>
      </c>
      <c r="H477" s="108" t="s">
        <v>279</v>
      </c>
      <c r="I477" s="108" t="s">
        <v>1518</v>
      </c>
      <c r="J477" s="90">
        <v>0</v>
      </c>
      <c r="K477" s="90">
        <v>0</v>
      </c>
      <c r="L477" s="90">
        <v>0.63891799999999999</v>
      </c>
      <c r="M477" s="90">
        <v>21.5</v>
      </c>
      <c r="N477" s="90">
        <v>0.63891799999999999</v>
      </c>
      <c r="O477" s="91">
        <v>125.87440935890001</v>
      </c>
      <c r="P477" s="91">
        <v>0</v>
      </c>
      <c r="Q477" s="103">
        <v>0</v>
      </c>
      <c r="R477" s="26" t="str">
        <f t="shared" ca="1" si="43"/>
        <v>Error</v>
      </c>
      <c r="S477" s="24"/>
      <c r="T477" s="49" t="str">
        <f t="shared" si="47"/>
        <v/>
      </c>
      <c r="U477" s="50"/>
      <c r="V477" s="50"/>
      <c r="W477" s="26" t="str">
        <f t="shared" ca="1" si="44"/>
        <v/>
      </c>
    </row>
    <row r="478" spans="1:23" x14ac:dyDescent="0.2">
      <c r="A478" s="24"/>
      <c r="B478" s="49" t="str">
        <f t="shared" si="46"/>
        <v/>
      </c>
      <c r="C478" s="50"/>
      <c r="D478" s="50"/>
      <c r="E478" s="26" t="str">
        <f t="shared" ca="1" si="45"/>
        <v/>
      </c>
      <c r="F478" s="24"/>
      <c r="G478" s="49">
        <f t="shared" si="48"/>
        <v>467</v>
      </c>
      <c r="H478" s="108" t="s">
        <v>279</v>
      </c>
      <c r="I478" s="108" t="s">
        <v>571</v>
      </c>
      <c r="J478" s="90">
        <v>0</v>
      </c>
      <c r="K478" s="90">
        <v>0</v>
      </c>
      <c r="L478" s="90">
        <v>1.184933</v>
      </c>
      <c r="M478" s="90">
        <v>23.7</v>
      </c>
      <c r="N478" s="90">
        <v>1.184933</v>
      </c>
      <c r="O478" s="91">
        <v>29.495921918339995</v>
      </c>
      <c r="P478" s="91">
        <v>0</v>
      </c>
      <c r="Q478" s="103">
        <v>0</v>
      </c>
      <c r="R478" s="26" t="str">
        <f t="shared" ca="1" si="43"/>
        <v/>
      </c>
      <c r="S478" s="24"/>
      <c r="T478" s="49" t="str">
        <f t="shared" si="47"/>
        <v/>
      </c>
      <c r="U478" s="50"/>
      <c r="V478" s="50"/>
      <c r="W478" s="26" t="str">
        <f t="shared" ca="1" si="44"/>
        <v/>
      </c>
    </row>
    <row r="479" spans="1:23" x14ac:dyDescent="0.2">
      <c r="A479" s="24"/>
      <c r="B479" s="49" t="str">
        <f t="shared" si="46"/>
        <v/>
      </c>
      <c r="C479" s="50"/>
      <c r="D479" s="50"/>
      <c r="E479" s="26" t="str">
        <f t="shared" ca="1" si="45"/>
        <v/>
      </c>
      <c r="F479" s="24"/>
      <c r="G479" s="49">
        <f t="shared" si="48"/>
        <v>468</v>
      </c>
      <c r="H479" s="108" t="s">
        <v>279</v>
      </c>
      <c r="I479" s="108" t="s">
        <v>1519</v>
      </c>
      <c r="J479" s="90">
        <v>0</v>
      </c>
      <c r="K479" s="90">
        <v>0</v>
      </c>
      <c r="L479" s="90">
        <v>0</v>
      </c>
      <c r="M479" s="90">
        <v>0.59123927459999992</v>
      </c>
      <c r="N479" s="90">
        <v>0</v>
      </c>
      <c r="O479" s="91">
        <v>22.767308086049997</v>
      </c>
      <c r="P479" s="91">
        <v>0</v>
      </c>
      <c r="Q479" s="103">
        <v>0</v>
      </c>
      <c r="R479" s="26" t="str">
        <f t="shared" ca="1" si="43"/>
        <v>Error</v>
      </c>
      <c r="S479" s="24"/>
      <c r="T479" s="49" t="str">
        <f t="shared" si="47"/>
        <v/>
      </c>
      <c r="U479" s="50"/>
      <c r="V479" s="50"/>
      <c r="W479" s="26" t="str">
        <f t="shared" ca="1" si="44"/>
        <v/>
      </c>
    </row>
    <row r="480" spans="1:23" x14ac:dyDescent="0.2">
      <c r="A480" s="24"/>
      <c r="B480" s="49" t="str">
        <f t="shared" si="46"/>
        <v/>
      </c>
      <c r="C480" s="50"/>
      <c r="D480" s="50"/>
      <c r="E480" s="26" t="str">
        <f t="shared" ca="1" si="45"/>
        <v/>
      </c>
      <c r="F480" s="24"/>
      <c r="G480" s="49">
        <f t="shared" si="48"/>
        <v>469</v>
      </c>
      <c r="H480" s="108" t="s">
        <v>279</v>
      </c>
      <c r="I480" s="108" t="s">
        <v>618</v>
      </c>
      <c r="J480" s="90">
        <v>0</v>
      </c>
      <c r="K480" s="90">
        <v>0</v>
      </c>
      <c r="L480" s="90">
        <v>0.43348700000000001</v>
      </c>
      <c r="M480" s="90">
        <v>3.1</v>
      </c>
      <c r="N480" s="90">
        <v>0.43348700000000001</v>
      </c>
      <c r="O480" s="91">
        <v>5.4549950925899999</v>
      </c>
      <c r="P480" s="91">
        <v>0</v>
      </c>
      <c r="Q480" s="103">
        <v>0</v>
      </c>
      <c r="R480" s="26" t="str">
        <f t="shared" ca="1" si="43"/>
        <v/>
      </c>
      <c r="S480" s="24"/>
      <c r="T480" s="49" t="str">
        <f t="shared" si="47"/>
        <v/>
      </c>
      <c r="U480" s="50"/>
      <c r="V480" s="50"/>
      <c r="W480" s="26" t="str">
        <f t="shared" ca="1" si="44"/>
        <v/>
      </c>
    </row>
    <row r="481" spans="1:23" x14ac:dyDescent="0.2">
      <c r="A481" s="24"/>
      <c r="B481" s="49" t="str">
        <f t="shared" si="46"/>
        <v/>
      </c>
      <c r="C481" s="50"/>
      <c r="D481" s="50"/>
      <c r="E481" s="26" t="str">
        <f t="shared" ca="1" si="45"/>
        <v/>
      </c>
      <c r="F481" s="24"/>
      <c r="G481" s="49">
        <f t="shared" si="48"/>
        <v>470</v>
      </c>
      <c r="H481" s="108" t="s">
        <v>279</v>
      </c>
      <c r="I481" s="108" t="s">
        <v>641</v>
      </c>
      <c r="J481" s="90">
        <v>0</v>
      </c>
      <c r="K481" s="90">
        <v>0</v>
      </c>
      <c r="L481" s="90">
        <v>0</v>
      </c>
      <c r="M481" s="90">
        <v>0</v>
      </c>
      <c r="N481" s="90">
        <v>0</v>
      </c>
      <c r="O481" s="91">
        <v>169.55585117968002</v>
      </c>
      <c r="P481" s="91">
        <v>0</v>
      </c>
      <c r="Q481" s="103">
        <v>0</v>
      </c>
      <c r="R481" s="26" t="str">
        <f t="shared" ca="1" si="43"/>
        <v/>
      </c>
      <c r="S481" s="24"/>
      <c r="T481" s="49" t="str">
        <f t="shared" si="47"/>
        <v/>
      </c>
      <c r="U481" s="50"/>
      <c r="V481" s="50"/>
      <c r="W481" s="26" t="str">
        <f t="shared" ca="1" si="44"/>
        <v/>
      </c>
    </row>
    <row r="482" spans="1:23" x14ac:dyDescent="0.2">
      <c r="A482" s="24"/>
      <c r="B482" s="49" t="str">
        <f t="shared" si="46"/>
        <v/>
      </c>
      <c r="C482" s="50"/>
      <c r="D482" s="50"/>
      <c r="E482" s="26" t="str">
        <f t="shared" ca="1" si="45"/>
        <v/>
      </c>
      <c r="F482" s="24"/>
      <c r="G482" s="49">
        <f t="shared" si="48"/>
        <v>471</v>
      </c>
      <c r="H482" s="108" t="s">
        <v>279</v>
      </c>
      <c r="I482" s="108" t="s">
        <v>664</v>
      </c>
      <c r="J482" s="90">
        <v>0</v>
      </c>
      <c r="K482" s="90">
        <v>0</v>
      </c>
      <c r="L482" s="90">
        <v>2.93370199152</v>
      </c>
      <c r="M482" s="90">
        <v>5.7658279109199997</v>
      </c>
      <c r="N482" s="90">
        <v>3.03125044554</v>
      </c>
      <c r="O482" s="91">
        <v>468.1</v>
      </c>
      <c r="P482" s="91">
        <v>0</v>
      </c>
      <c r="Q482" s="103">
        <v>0</v>
      </c>
      <c r="R482" s="26" t="str">
        <f t="shared" ca="1" si="43"/>
        <v/>
      </c>
      <c r="S482" s="24"/>
      <c r="T482" s="49" t="str">
        <f t="shared" si="47"/>
        <v/>
      </c>
      <c r="U482" s="50"/>
      <c r="V482" s="50"/>
      <c r="W482" s="26" t="str">
        <f t="shared" ca="1" si="44"/>
        <v/>
      </c>
    </row>
    <row r="483" spans="1:23" x14ac:dyDescent="0.2">
      <c r="A483" s="24"/>
      <c r="B483" s="49" t="str">
        <f t="shared" si="46"/>
        <v/>
      </c>
      <c r="C483" s="50"/>
      <c r="D483" s="50"/>
      <c r="E483" s="26" t="str">
        <f t="shared" ca="1" si="45"/>
        <v/>
      </c>
      <c r="F483" s="24"/>
      <c r="G483" s="49">
        <f t="shared" si="48"/>
        <v>472</v>
      </c>
      <c r="H483" s="108" t="s">
        <v>279</v>
      </c>
      <c r="I483" s="108" t="s">
        <v>1520</v>
      </c>
      <c r="J483" s="90">
        <v>0</v>
      </c>
      <c r="K483" s="90">
        <v>0</v>
      </c>
      <c r="L483" s="90">
        <v>0</v>
      </c>
      <c r="M483" s="90">
        <v>0</v>
      </c>
      <c r="N483" s="90">
        <v>0</v>
      </c>
      <c r="O483" s="91">
        <v>51.591477092349997</v>
      </c>
      <c r="P483" s="91">
        <v>0</v>
      </c>
      <c r="Q483" s="103">
        <v>0</v>
      </c>
      <c r="R483" s="26" t="str">
        <f t="shared" ca="1" si="43"/>
        <v>Error</v>
      </c>
      <c r="S483" s="24"/>
      <c r="T483" s="49" t="str">
        <f t="shared" si="47"/>
        <v/>
      </c>
      <c r="U483" s="50"/>
      <c r="V483" s="50"/>
      <c r="W483" s="26" t="str">
        <f t="shared" ca="1" si="44"/>
        <v/>
      </c>
    </row>
    <row r="484" spans="1:23" x14ac:dyDescent="0.2">
      <c r="A484" s="24"/>
      <c r="B484" s="49" t="str">
        <f t="shared" si="46"/>
        <v/>
      </c>
      <c r="C484" s="50"/>
      <c r="D484" s="50"/>
      <c r="E484" s="26" t="str">
        <f t="shared" ca="1" si="45"/>
        <v/>
      </c>
      <c r="F484" s="24"/>
      <c r="G484" s="49">
        <f t="shared" si="48"/>
        <v>473</v>
      </c>
      <c r="H484" s="108" t="s">
        <v>279</v>
      </c>
      <c r="I484" s="108" t="s">
        <v>1521</v>
      </c>
      <c r="J484" s="90">
        <v>0</v>
      </c>
      <c r="K484" s="90">
        <v>0</v>
      </c>
      <c r="L484" s="90">
        <v>0</v>
      </c>
      <c r="M484" s="90">
        <v>1.9</v>
      </c>
      <c r="N484" s="90">
        <v>5.9953877259999996E-2</v>
      </c>
      <c r="O484" s="91">
        <v>218.21114345504</v>
      </c>
      <c r="P484" s="91">
        <v>0</v>
      </c>
      <c r="Q484" s="103">
        <v>0</v>
      </c>
      <c r="R484" s="26" t="str">
        <f t="shared" ca="1" si="43"/>
        <v>Error</v>
      </c>
      <c r="S484" s="24"/>
      <c r="T484" s="49" t="str">
        <f t="shared" si="47"/>
        <v/>
      </c>
      <c r="U484" s="50"/>
      <c r="V484" s="50"/>
      <c r="W484" s="26" t="str">
        <f t="shared" ca="1" si="44"/>
        <v/>
      </c>
    </row>
    <row r="485" spans="1:23" x14ac:dyDescent="0.2">
      <c r="A485" s="24"/>
      <c r="B485" s="49" t="str">
        <f t="shared" si="46"/>
        <v/>
      </c>
      <c r="C485" s="50"/>
      <c r="D485" s="50"/>
      <c r="E485" s="26" t="str">
        <f t="shared" ca="1" si="45"/>
        <v/>
      </c>
      <c r="F485" s="24"/>
      <c r="G485" s="49">
        <f t="shared" si="48"/>
        <v>474</v>
      </c>
      <c r="H485" s="108" t="s">
        <v>279</v>
      </c>
      <c r="I485" s="108" t="s">
        <v>727</v>
      </c>
      <c r="J485" s="90">
        <v>0</v>
      </c>
      <c r="K485" s="90">
        <v>0</v>
      </c>
      <c r="L485" s="90">
        <v>0</v>
      </c>
      <c r="M485" s="90">
        <v>0</v>
      </c>
      <c r="N485" s="90">
        <v>1.0403265510000002E-2</v>
      </c>
      <c r="O485" s="91">
        <v>257.07037336262999</v>
      </c>
      <c r="P485" s="91">
        <v>0</v>
      </c>
      <c r="Q485" s="103">
        <v>0</v>
      </c>
      <c r="R485" s="26" t="str">
        <f t="shared" ca="1" si="43"/>
        <v/>
      </c>
      <c r="S485" s="24"/>
      <c r="T485" s="49" t="str">
        <f t="shared" si="47"/>
        <v/>
      </c>
      <c r="U485" s="50"/>
      <c r="V485" s="50"/>
      <c r="W485" s="26" t="str">
        <f t="shared" ca="1" si="44"/>
        <v/>
      </c>
    </row>
    <row r="486" spans="1:23" x14ac:dyDescent="0.2">
      <c r="A486" s="24"/>
      <c r="B486" s="49" t="str">
        <f t="shared" si="46"/>
        <v/>
      </c>
      <c r="C486" s="50"/>
      <c r="D486" s="50"/>
      <c r="E486" s="26" t="str">
        <f t="shared" ca="1" si="45"/>
        <v/>
      </c>
      <c r="F486" s="24"/>
      <c r="G486" s="49">
        <f t="shared" si="48"/>
        <v>475</v>
      </c>
      <c r="H486" s="108" t="s">
        <v>279</v>
      </c>
      <c r="I486" s="108" t="s">
        <v>1522</v>
      </c>
      <c r="J486" s="90">
        <v>0</v>
      </c>
      <c r="K486" s="90">
        <v>0</v>
      </c>
      <c r="L486" s="90">
        <v>0</v>
      </c>
      <c r="M486" s="90">
        <v>0</v>
      </c>
      <c r="N486" s="90">
        <v>0.25006379449999999</v>
      </c>
      <c r="O486" s="91">
        <v>568.28370570672996</v>
      </c>
      <c r="P486" s="91">
        <v>0</v>
      </c>
      <c r="Q486" s="103">
        <v>0</v>
      </c>
      <c r="R486" s="26" t="str">
        <f t="shared" ca="1" si="43"/>
        <v>Error</v>
      </c>
      <c r="S486" s="24"/>
      <c r="T486" s="49" t="str">
        <f t="shared" si="47"/>
        <v/>
      </c>
      <c r="U486" s="50"/>
      <c r="V486" s="50"/>
      <c r="W486" s="26" t="str">
        <f t="shared" ca="1" si="44"/>
        <v/>
      </c>
    </row>
    <row r="487" spans="1:23" x14ac:dyDescent="0.2">
      <c r="A487" s="24"/>
      <c r="B487" s="49" t="str">
        <f t="shared" si="46"/>
        <v/>
      </c>
      <c r="C487" s="50"/>
      <c r="D487" s="50"/>
      <c r="E487" s="26" t="str">
        <f t="shared" ca="1" si="45"/>
        <v/>
      </c>
      <c r="F487" s="24"/>
      <c r="G487" s="49">
        <f t="shared" si="48"/>
        <v>476</v>
      </c>
      <c r="H487" s="108" t="s">
        <v>279</v>
      </c>
      <c r="I487" s="108" t="s">
        <v>767</v>
      </c>
      <c r="J487" s="90">
        <v>0</v>
      </c>
      <c r="K487" s="90">
        <v>0</v>
      </c>
      <c r="L487" s="90">
        <v>0.21026515100000001</v>
      </c>
      <c r="M487" s="90">
        <v>1.7739077305700002</v>
      </c>
      <c r="N487" s="90">
        <v>4.1565011500000006E-2</v>
      </c>
      <c r="O487" s="91">
        <v>241.13013901357999</v>
      </c>
      <c r="P487" s="91">
        <v>0</v>
      </c>
      <c r="Q487" s="103">
        <v>0</v>
      </c>
      <c r="R487" s="26" t="str">
        <f t="shared" ca="1" si="43"/>
        <v/>
      </c>
      <c r="S487" s="24"/>
      <c r="T487" s="49" t="str">
        <f t="shared" si="47"/>
        <v/>
      </c>
      <c r="U487" s="50"/>
      <c r="V487" s="50"/>
      <c r="W487" s="26" t="str">
        <f t="shared" ca="1" si="44"/>
        <v/>
      </c>
    </row>
    <row r="488" spans="1:23" x14ac:dyDescent="0.2">
      <c r="A488" s="24"/>
      <c r="B488" s="49" t="str">
        <f t="shared" si="46"/>
        <v/>
      </c>
      <c r="C488" s="50"/>
      <c r="D488" s="50"/>
      <c r="E488" s="26" t="str">
        <f t="shared" ca="1" si="45"/>
        <v/>
      </c>
      <c r="F488" s="24"/>
      <c r="G488" s="49">
        <f t="shared" si="48"/>
        <v>477</v>
      </c>
      <c r="H488" s="108" t="s">
        <v>279</v>
      </c>
      <c r="I488" s="108" t="s">
        <v>1523</v>
      </c>
      <c r="J488" s="90">
        <v>0</v>
      </c>
      <c r="K488" s="90">
        <v>0</v>
      </c>
      <c r="L488" s="90">
        <v>0</v>
      </c>
      <c r="M488" s="90">
        <v>0</v>
      </c>
      <c r="N488" s="90">
        <v>0</v>
      </c>
      <c r="O488" s="91">
        <v>344.31094726402</v>
      </c>
      <c r="P488" s="91">
        <v>0</v>
      </c>
      <c r="Q488" s="103">
        <v>0</v>
      </c>
      <c r="R488" s="26" t="str">
        <f t="shared" ca="1" si="43"/>
        <v>Error</v>
      </c>
      <c r="S488" s="24"/>
      <c r="T488" s="49" t="str">
        <f t="shared" si="47"/>
        <v/>
      </c>
      <c r="U488" s="50"/>
      <c r="V488" s="50"/>
      <c r="W488" s="26" t="str">
        <f t="shared" ca="1" si="44"/>
        <v/>
      </c>
    </row>
    <row r="489" spans="1:23" x14ac:dyDescent="0.2">
      <c r="A489" s="24"/>
      <c r="B489" s="49" t="str">
        <f t="shared" si="46"/>
        <v/>
      </c>
      <c r="C489" s="50"/>
      <c r="D489" s="50"/>
      <c r="E489" s="26" t="str">
        <f t="shared" ca="1" si="45"/>
        <v/>
      </c>
      <c r="F489" s="24"/>
      <c r="G489" s="49">
        <f t="shared" si="48"/>
        <v>478</v>
      </c>
      <c r="H489" s="108" t="s">
        <v>279</v>
      </c>
      <c r="I489" s="108" t="s">
        <v>1524</v>
      </c>
      <c r="J489" s="90">
        <v>0</v>
      </c>
      <c r="K489" s="90">
        <v>0</v>
      </c>
      <c r="L489" s="90">
        <v>0.71994800000000003</v>
      </c>
      <c r="M489" s="90">
        <v>17.66867741331</v>
      </c>
      <c r="N489" s="90">
        <v>0.71994800000000003</v>
      </c>
      <c r="O489" s="91">
        <v>198.95951653464999</v>
      </c>
      <c r="P489" s="91">
        <v>0</v>
      </c>
      <c r="Q489" s="103">
        <v>0</v>
      </c>
      <c r="R489" s="26" t="str">
        <f t="shared" ca="1" si="43"/>
        <v>Error</v>
      </c>
      <c r="S489" s="24"/>
      <c r="T489" s="49" t="str">
        <f t="shared" si="47"/>
        <v/>
      </c>
      <c r="U489" s="50"/>
      <c r="V489" s="50"/>
      <c r="W489" s="26" t="str">
        <f t="shared" ca="1" si="44"/>
        <v/>
      </c>
    </row>
    <row r="490" spans="1:23" x14ac:dyDescent="0.2">
      <c r="A490" s="24"/>
      <c r="B490" s="49" t="str">
        <f t="shared" si="46"/>
        <v/>
      </c>
      <c r="C490" s="50"/>
      <c r="D490" s="50"/>
      <c r="E490" s="26" t="str">
        <f t="shared" ca="1" si="45"/>
        <v/>
      </c>
      <c r="F490" s="24"/>
      <c r="G490" s="49">
        <f t="shared" si="48"/>
        <v>479</v>
      </c>
      <c r="H490" s="108" t="s">
        <v>279</v>
      </c>
      <c r="I490" s="108" t="s">
        <v>1525</v>
      </c>
      <c r="J490" s="90">
        <v>0</v>
      </c>
      <c r="K490" s="90">
        <v>0</v>
      </c>
      <c r="L490" s="90">
        <v>15.35448063396</v>
      </c>
      <c r="M490" s="90">
        <v>4.5</v>
      </c>
      <c r="N490" s="90">
        <v>16.1378636994</v>
      </c>
      <c r="O490" s="91">
        <v>367.35774827314998</v>
      </c>
      <c r="P490" s="91">
        <v>5.3663465496000002</v>
      </c>
      <c r="Q490" s="103">
        <v>1.1104405775999999</v>
      </c>
      <c r="R490" s="26" t="str">
        <f t="shared" ca="1" si="43"/>
        <v>Error</v>
      </c>
      <c r="S490" s="24"/>
      <c r="T490" s="49" t="str">
        <f t="shared" si="47"/>
        <v/>
      </c>
      <c r="U490" s="50"/>
      <c r="V490" s="50"/>
      <c r="W490" s="26" t="str">
        <f t="shared" ca="1" si="44"/>
        <v/>
      </c>
    </row>
    <row r="491" spans="1:23" x14ac:dyDescent="0.2">
      <c r="A491" s="24"/>
      <c r="B491" s="49" t="str">
        <f t="shared" si="46"/>
        <v/>
      </c>
      <c r="C491" s="50"/>
      <c r="D491" s="50"/>
      <c r="E491" s="26" t="str">
        <f t="shared" ca="1" si="45"/>
        <v/>
      </c>
      <c r="F491" s="24"/>
      <c r="G491" s="49">
        <f t="shared" si="48"/>
        <v>480</v>
      </c>
      <c r="H491" s="108" t="s">
        <v>279</v>
      </c>
      <c r="I491" s="108" t="s">
        <v>1526</v>
      </c>
      <c r="J491" s="90">
        <v>0</v>
      </c>
      <c r="K491" s="90">
        <v>0</v>
      </c>
      <c r="L491" s="90">
        <v>0</v>
      </c>
      <c r="M491" s="90">
        <v>5.3781277017599995</v>
      </c>
      <c r="N491" s="90">
        <v>0</v>
      </c>
      <c r="O491" s="91">
        <v>28.2418094784</v>
      </c>
      <c r="P491" s="91">
        <v>0</v>
      </c>
      <c r="Q491" s="103">
        <v>0</v>
      </c>
      <c r="R491" s="26" t="str">
        <f t="shared" ca="1" si="43"/>
        <v>Error</v>
      </c>
      <c r="S491" s="24"/>
      <c r="T491" s="49" t="str">
        <f t="shared" si="47"/>
        <v/>
      </c>
      <c r="U491" s="50"/>
      <c r="V491" s="50"/>
      <c r="W491" s="26" t="str">
        <f t="shared" ca="1" si="44"/>
        <v/>
      </c>
    </row>
    <row r="492" spans="1:23" x14ac:dyDescent="0.2">
      <c r="A492" s="24"/>
      <c r="B492" s="49" t="str">
        <f t="shared" si="46"/>
        <v/>
      </c>
      <c r="C492" s="50"/>
      <c r="D492" s="50"/>
      <c r="E492" s="26" t="str">
        <f t="shared" ca="1" si="45"/>
        <v/>
      </c>
      <c r="F492" s="24"/>
      <c r="G492" s="49">
        <f t="shared" si="48"/>
        <v>481</v>
      </c>
      <c r="H492" s="108" t="s">
        <v>279</v>
      </c>
      <c r="I492" s="108" t="s">
        <v>1527</v>
      </c>
      <c r="J492" s="90">
        <v>0</v>
      </c>
      <c r="K492" s="90">
        <v>0</v>
      </c>
      <c r="L492" s="90">
        <v>0</v>
      </c>
      <c r="M492" s="90">
        <v>2.7</v>
      </c>
      <c r="N492" s="90">
        <v>0</v>
      </c>
      <c r="O492" s="91">
        <v>256.59949346807997</v>
      </c>
      <c r="P492" s="91">
        <v>0</v>
      </c>
      <c r="Q492" s="103">
        <v>0.20902180109999999</v>
      </c>
      <c r="R492" s="26" t="str">
        <f t="shared" ca="1" si="43"/>
        <v>Error</v>
      </c>
      <c r="S492" s="24"/>
      <c r="T492" s="49" t="str">
        <f t="shared" si="47"/>
        <v/>
      </c>
      <c r="U492" s="50"/>
      <c r="V492" s="50"/>
      <c r="W492" s="26" t="str">
        <f t="shared" ca="1" si="44"/>
        <v/>
      </c>
    </row>
    <row r="493" spans="1:23" x14ac:dyDescent="0.2">
      <c r="A493" s="24"/>
      <c r="B493" s="49" t="str">
        <f t="shared" si="46"/>
        <v/>
      </c>
      <c r="C493" s="50"/>
      <c r="D493" s="50"/>
      <c r="E493" s="26" t="str">
        <f t="shared" ca="1" si="45"/>
        <v/>
      </c>
      <c r="F493" s="24"/>
      <c r="G493" s="49">
        <f t="shared" si="48"/>
        <v>482</v>
      </c>
      <c r="H493" s="108" t="s">
        <v>279</v>
      </c>
      <c r="I493" s="108" t="s">
        <v>763</v>
      </c>
      <c r="J493" s="90">
        <v>0</v>
      </c>
      <c r="K493" s="90">
        <v>0</v>
      </c>
      <c r="L493" s="90">
        <v>1.5719458982899999</v>
      </c>
      <c r="M493" s="90">
        <v>43</v>
      </c>
      <c r="N493" s="90">
        <v>1.5584707719699999</v>
      </c>
      <c r="O493" s="91">
        <v>1215.7</v>
      </c>
      <c r="P493" s="91">
        <v>0</v>
      </c>
      <c r="Q493" s="103">
        <v>0</v>
      </c>
      <c r="R493" s="26" t="str">
        <f t="shared" ca="1" si="43"/>
        <v/>
      </c>
      <c r="S493" s="24"/>
      <c r="T493" s="49" t="str">
        <f t="shared" si="47"/>
        <v/>
      </c>
      <c r="U493" s="50"/>
      <c r="V493" s="50"/>
      <c r="W493" s="26" t="str">
        <f t="shared" ca="1" si="44"/>
        <v/>
      </c>
    </row>
    <row r="494" spans="1:23" x14ac:dyDescent="0.2">
      <c r="A494" s="24"/>
      <c r="B494" s="49" t="str">
        <f t="shared" si="46"/>
        <v/>
      </c>
      <c r="C494" s="50"/>
      <c r="D494" s="50"/>
      <c r="E494" s="26" t="str">
        <f t="shared" ca="1" si="45"/>
        <v/>
      </c>
      <c r="F494" s="24"/>
      <c r="G494" s="49">
        <f t="shared" si="48"/>
        <v>483</v>
      </c>
      <c r="H494" s="108" t="s">
        <v>279</v>
      </c>
      <c r="I494" s="108" t="s">
        <v>1528</v>
      </c>
      <c r="J494" s="90">
        <v>0</v>
      </c>
      <c r="K494" s="90">
        <v>0</v>
      </c>
      <c r="L494" s="90">
        <v>0</v>
      </c>
      <c r="M494" s="90">
        <v>0</v>
      </c>
      <c r="N494" s="90">
        <v>0</v>
      </c>
      <c r="O494" s="91">
        <v>105.92550821565</v>
      </c>
      <c r="P494" s="91">
        <v>0</v>
      </c>
      <c r="Q494" s="103">
        <v>0</v>
      </c>
      <c r="R494" s="26" t="str">
        <f t="shared" ca="1" si="43"/>
        <v>Error</v>
      </c>
      <c r="S494" s="24"/>
      <c r="T494" s="49" t="str">
        <f t="shared" si="47"/>
        <v/>
      </c>
      <c r="U494" s="50"/>
      <c r="V494" s="50"/>
      <c r="W494" s="26" t="str">
        <f t="shared" ca="1" si="44"/>
        <v/>
      </c>
    </row>
    <row r="495" spans="1:23" x14ac:dyDescent="0.2">
      <c r="A495" s="24"/>
      <c r="B495" s="49" t="str">
        <f t="shared" si="46"/>
        <v/>
      </c>
      <c r="C495" s="50"/>
      <c r="D495" s="50"/>
      <c r="E495" s="26" t="str">
        <f t="shared" ca="1" si="45"/>
        <v/>
      </c>
      <c r="F495" s="24"/>
      <c r="G495" s="49">
        <f t="shared" si="48"/>
        <v>484</v>
      </c>
      <c r="H495" s="108" t="s">
        <v>279</v>
      </c>
      <c r="I495" s="108" t="s">
        <v>1529</v>
      </c>
      <c r="J495" s="90">
        <v>0</v>
      </c>
      <c r="K495" s="90">
        <v>0</v>
      </c>
      <c r="L495" s="90">
        <v>0</v>
      </c>
      <c r="M495" s="90">
        <v>0</v>
      </c>
      <c r="N495" s="90">
        <v>2.2070194500000001E-3</v>
      </c>
      <c r="O495" s="91">
        <v>234.1</v>
      </c>
      <c r="P495" s="91">
        <v>0</v>
      </c>
      <c r="Q495" s="103">
        <v>0</v>
      </c>
      <c r="R495" s="26" t="str">
        <f t="shared" ca="1" si="43"/>
        <v>Error</v>
      </c>
      <c r="S495" s="24"/>
      <c r="T495" s="49" t="str">
        <f t="shared" si="47"/>
        <v/>
      </c>
      <c r="U495" s="50"/>
      <c r="V495" s="50"/>
      <c r="W495" s="26" t="str">
        <f t="shared" ca="1" si="44"/>
        <v/>
      </c>
    </row>
    <row r="496" spans="1:23" x14ac:dyDescent="0.2">
      <c r="A496" s="24"/>
      <c r="B496" s="49" t="str">
        <f t="shared" si="46"/>
        <v/>
      </c>
      <c r="C496" s="50"/>
      <c r="D496" s="50"/>
      <c r="E496" s="26" t="str">
        <f t="shared" ca="1" si="45"/>
        <v/>
      </c>
      <c r="F496" s="24"/>
      <c r="G496" s="49">
        <f t="shared" si="48"/>
        <v>485</v>
      </c>
      <c r="H496" s="108" t="s">
        <v>279</v>
      </c>
      <c r="I496" s="108" t="s">
        <v>1530</v>
      </c>
      <c r="J496" s="90">
        <v>0</v>
      </c>
      <c r="K496" s="90">
        <v>0</v>
      </c>
      <c r="L496" s="90">
        <v>1.3500730000000001</v>
      </c>
      <c r="M496" s="90">
        <v>18.367460998029998</v>
      </c>
      <c r="N496" s="90">
        <v>1.3500730000000001</v>
      </c>
      <c r="O496" s="91">
        <v>50.67860261325</v>
      </c>
      <c r="P496" s="91">
        <v>0</v>
      </c>
      <c r="Q496" s="103">
        <v>0</v>
      </c>
      <c r="R496" s="26" t="str">
        <f t="shared" ca="1" si="43"/>
        <v>Error</v>
      </c>
      <c r="S496" s="24"/>
      <c r="T496" s="49" t="str">
        <f t="shared" si="47"/>
        <v/>
      </c>
      <c r="U496" s="50"/>
      <c r="V496" s="50"/>
      <c r="W496" s="26" t="str">
        <f t="shared" ca="1" si="44"/>
        <v/>
      </c>
    </row>
    <row r="497" spans="1:23" x14ac:dyDescent="0.2">
      <c r="A497" s="24"/>
      <c r="B497" s="49" t="str">
        <f t="shared" si="46"/>
        <v/>
      </c>
      <c r="C497" s="50"/>
      <c r="D497" s="50"/>
      <c r="E497" s="26" t="str">
        <f t="shared" ca="1" si="45"/>
        <v/>
      </c>
      <c r="F497" s="24"/>
      <c r="G497" s="49">
        <f t="shared" si="48"/>
        <v>486</v>
      </c>
      <c r="H497" s="108" t="s">
        <v>279</v>
      </c>
      <c r="I497" s="108" t="s">
        <v>1531</v>
      </c>
      <c r="J497" s="90">
        <v>0</v>
      </c>
      <c r="K497" s="90">
        <v>0</v>
      </c>
      <c r="L497" s="90">
        <v>0</v>
      </c>
      <c r="M497" s="90">
        <v>0</v>
      </c>
      <c r="N497" s="90">
        <v>0</v>
      </c>
      <c r="O497" s="91">
        <v>276.68541144963001</v>
      </c>
      <c r="P497" s="91">
        <v>0</v>
      </c>
      <c r="Q497" s="103">
        <v>0</v>
      </c>
      <c r="R497" s="26" t="str">
        <f t="shared" ca="1" si="43"/>
        <v>Error</v>
      </c>
      <c r="S497" s="24"/>
      <c r="T497" s="49" t="str">
        <f t="shared" si="47"/>
        <v/>
      </c>
      <c r="U497" s="50"/>
      <c r="V497" s="50"/>
      <c r="W497" s="26" t="str">
        <f t="shared" ca="1" si="44"/>
        <v/>
      </c>
    </row>
    <row r="498" spans="1:23" x14ac:dyDescent="0.2">
      <c r="A498" s="24"/>
      <c r="B498" s="49" t="str">
        <f t="shared" si="46"/>
        <v/>
      </c>
      <c r="C498" s="50"/>
      <c r="D498" s="50"/>
      <c r="E498" s="26" t="str">
        <f t="shared" ca="1" si="45"/>
        <v/>
      </c>
      <c r="F498" s="24"/>
      <c r="G498" s="49">
        <f t="shared" si="48"/>
        <v>487</v>
      </c>
      <c r="H498" s="108" t="s">
        <v>279</v>
      </c>
      <c r="I498" s="108" t="s">
        <v>1532</v>
      </c>
      <c r="J498" s="90">
        <v>0</v>
      </c>
      <c r="K498" s="90">
        <v>0</v>
      </c>
      <c r="L498" s="90">
        <v>0.285939</v>
      </c>
      <c r="M498" s="90">
        <v>47.8</v>
      </c>
      <c r="N498" s="90">
        <v>0.285939</v>
      </c>
      <c r="O498" s="91">
        <v>25.2</v>
      </c>
      <c r="P498" s="91">
        <v>0</v>
      </c>
      <c r="Q498" s="103">
        <v>0</v>
      </c>
      <c r="R498" s="26" t="str">
        <f t="shared" ca="1" si="43"/>
        <v>Error</v>
      </c>
      <c r="S498" s="24"/>
      <c r="T498" s="49" t="str">
        <f t="shared" si="47"/>
        <v/>
      </c>
      <c r="U498" s="50"/>
      <c r="V498" s="50"/>
      <c r="W498" s="26" t="str">
        <f t="shared" ca="1" si="44"/>
        <v/>
      </c>
    </row>
    <row r="499" spans="1:23" x14ac:dyDescent="0.2">
      <c r="A499" s="24"/>
      <c r="B499" s="49" t="str">
        <f t="shared" si="46"/>
        <v/>
      </c>
      <c r="C499" s="50"/>
      <c r="D499" s="50"/>
      <c r="E499" s="26" t="str">
        <f t="shared" ca="1" si="45"/>
        <v/>
      </c>
      <c r="F499" s="24"/>
      <c r="G499" s="49">
        <f t="shared" si="48"/>
        <v>488</v>
      </c>
      <c r="H499" s="108" t="s">
        <v>280</v>
      </c>
      <c r="I499" s="108" t="s">
        <v>315</v>
      </c>
      <c r="J499" s="90">
        <v>0</v>
      </c>
      <c r="K499" s="90">
        <v>0</v>
      </c>
      <c r="L499" s="90">
        <v>13.532753918879997</v>
      </c>
      <c r="M499" s="90">
        <v>34.08360976086</v>
      </c>
      <c r="N499" s="90">
        <v>11.41133590496</v>
      </c>
      <c r="O499" s="91">
        <v>180.1</v>
      </c>
      <c r="P499" s="91">
        <v>0</v>
      </c>
      <c r="Q499" s="103">
        <v>0</v>
      </c>
      <c r="R499" s="26" t="str">
        <f t="shared" ca="1" si="43"/>
        <v/>
      </c>
      <c r="S499" s="24"/>
      <c r="T499" s="49" t="str">
        <f t="shared" si="47"/>
        <v/>
      </c>
      <c r="U499" s="50"/>
      <c r="V499" s="50"/>
      <c r="W499" s="26" t="str">
        <f t="shared" ca="1" si="44"/>
        <v/>
      </c>
    </row>
    <row r="500" spans="1:23" x14ac:dyDescent="0.2">
      <c r="A500" s="24"/>
      <c r="B500" s="49" t="str">
        <f t="shared" si="46"/>
        <v/>
      </c>
      <c r="C500" s="50"/>
      <c r="D500" s="50"/>
      <c r="E500" s="26" t="str">
        <f t="shared" ca="1" si="45"/>
        <v/>
      </c>
      <c r="F500" s="24"/>
      <c r="G500" s="49">
        <f t="shared" si="48"/>
        <v>489</v>
      </c>
      <c r="H500" s="108" t="s">
        <v>280</v>
      </c>
      <c r="I500" s="108" t="s">
        <v>329</v>
      </c>
      <c r="J500" s="90">
        <v>0</v>
      </c>
      <c r="K500" s="90">
        <v>0</v>
      </c>
      <c r="L500" s="90">
        <v>2.0365709999999999</v>
      </c>
      <c r="M500" s="90">
        <v>75</v>
      </c>
      <c r="N500" s="90">
        <v>2.0365709999999999</v>
      </c>
      <c r="O500" s="91">
        <v>267.60277064921996</v>
      </c>
      <c r="P500" s="91">
        <v>0</v>
      </c>
      <c r="Q500" s="103">
        <v>0</v>
      </c>
      <c r="R500" s="26" t="str">
        <f t="shared" ca="1" si="43"/>
        <v/>
      </c>
      <c r="S500" s="24"/>
      <c r="T500" s="49" t="str">
        <f t="shared" si="47"/>
        <v/>
      </c>
      <c r="U500" s="50"/>
      <c r="V500" s="50"/>
      <c r="W500" s="26" t="str">
        <f t="shared" ca="1" si="44"/>
        <v/>
      </c>
    </row>
    <row r="501" spans="1:23" x14ac:dyDescent="0.2">
      <c r="A501" s="24"/>
      <c r="B501" s="49" t="str">
        <f t="shared" si="46"/>
        <v/>
      </c>
      <c r="C501" s="50"/>
      <c r="D501" s="50"/>
      <c r="E501" s="26" t="str">
        <f t="shared" ca="1" si="45"/>
        <v/>
      </c>
      <c r="F501" s="24"/>
      <c r="G501" s="49">
        <f t="shared" si="48"/>
        <v>490</v>
      </c>
      <c r="H501" s="108" t="s">
        <v>280</v>
      </c>
      <c r="I501" s="108" t="s">
        <v>373</v>
      </c>
      <c r="J501" s="90">
        <v>0</v>
      </c>
      <c r="K501" s="90">
        <v>0</v>
      </c>
      <c r="L501" s="90">
        <v>0.71504999999999996</v>
      </c>
      <c r="M501" s="90">
        <v>43.6</v>
      </c>
      <c r="N501" s="90">
        <v>0.71504999999999996</v>
      </c>
      <c r="O501" s="91">
        <v>205.73949800308</v>
      </c>
      <c r="P501" s="91">
        <v>0</v>
      </c>
      <c r="Q501" s="103">
        <v>0</v>
      </c>
      <c r="R501" s="26" t="str">
        <f t="shared" ca="1" si="43"/>
        <v/>
      </c>
      <c r="S501" s="24"/>
      <c r="T501" s="49" t="str">
        <f t="shared" si="47"/>
        <v/>
      </c>
      <c r="U501" s="50"/>
      <c r="V501" s="50"/>
      <c r="W501" s="26" t="str">
        <f t="shared" ca="1" si="44"/>
        <v/>
      </c>
    </row>
    <row r="502" spans="1:23" x14ac:dyDescent="0.2">
      <c r="A502" s="24"/>
      <c r="B502" s="49" t="str">
        <f t="shared" si="46"/>
        <v/>
      </c>
      <c r="C502" s="50"/>
      <c r="D502" s="50"/>
      <c r="E502" s="26" t="str">
        <f t="shared" ca="1" si="45"/>
        <v/>
      </c>
      <c r="F502" s="24"/>
      <c r="G502" s="49">
        <f t="shared" si="48"/>
        <v>491</v>
      </c>
      <c r="H502" s="108" t="s">
        <v>280</v>
      </c>
      <c r="I502" s="108" t="s">
        <v>1533</v>
      </c>
      <c r="J502" s="90">
        <v>0</v>
      </c>
      <c r="K502" s="90">
        <v>0</v>
      </c>
      <c r="L502" s="90">
        <v>19.449888828500001</v>
      </c>
      <c r="M502" s="90">
        <v>63.3</v>
      </c>
      <c r="N502" s="90">
        <v>19.462193075000002</v>
      </c>
      <c r="O502" s="91">
        <v>114.04013550895002</v>
      </c>
      <c r="P502" s="91">
        <v>0</v>
      </c>
      <c r="Q502" s="103">
        <v>0</v>
      </c>
      <c r="R502" s="26" t="str">
        <f t="shared" ca="1" si="43"/>
        <v>Error</v>
      </c>
      <c r="S502" s="24"/>
      <c r="T502" s="49" t="str">
        <f t="shared" si="47"/>
        <v/>
      </c>
      <c r="U502" s="50"/>
      <c r="V502" s="50"/>
      <c r="W502" s="26" t="str">
        <f t="shared" ca="1" si="44"/>
        <v/>
      </c>
    </row>
    <row r="503" spans="1:23" x14ac:dyDescent="0.2">
      <c r="A503" s="24"/>
      <c r="B503" s="49" t="str">
        <f t="shared" si="46"/>
        <v/>
      </c>
      <c r="C503" s="50"/>
      <c r="D503" s="50"/>
      <c r="E503" s="26" t="str">
        <f t="shared" ca="1" si="45"/>
        <v/>
      </c>
      <c r="F503" s="24"/>
      <c r="G503" s="49">
        <f t="shared" si="48"/>
        <v>492</v>
      </c>
      <c r="H503" s="108" t="s">
        <v>280</v>
      </c>
      <c r="I503" s="108" t="s">
        <v>755</v>
      </c>
      <c r="J503" s="90">
        <v>0</v>
      </c>
      <c r="K503" s="90">
        <v>0</v>
      </c>
      <c r="L503" s="90">
        <v>0.64186499999999991</v>
      </c>
      <c r="M503" s="90">
        <v>66.599999999999994</v>
      </c>
      <c r="N503" s="90">
        <v>0.64186499999999991</v>
      </c>
      <c r="O503" s="91">
        <v>61.434457002249999</v>
      </c>
      <c r="P503" s="91">
        <v>0</v>
      </c>
      <c r="Q503" s="103">
        <v>0</v>
      </c>
      <c r="R503" s="26" t="str">
        <f t="shared" ca="1" si="43"/>
        <v>Error</v>
      </c>
      <c r="S503" s="24"/>
      <c r="T503" s="49" t="str">
        <f t="shared" si="47"/>
        <v/>
      </c>
      <c r="U503" s="50"/>
      <c r="V503" s="50"/>
      <c r="W503" s="26" t="str">
        <f t="shared" ca="1" si="44"/>
        <v/>
      </c>
    </row>
    <row r="504" spans="1:23" x14ac:dyDescent="0.2">
      <c r="A504" s="24"/>
      <c r="B504" s="49" t="str">
        <f t="shared" si="46"/>
        <v/>
      </c>
      <c r="C504" s="50"/>
      <c r="D504" s="50"/>
      <c r="E504" s="26" t="str">
        <f t="shared" ca="1" si="45"/>
        <v/>
      </c>
      <c r="F504" s="24"/>
      <c r="G504" s="49">
        <f t="shared" si="48"/>
        <v>493</v>
      </c>
      <c r="H504" s="108" t="s">
        <v>280</v>
      </c>
      <c r="I504" s="108" t="s">
        <v>1534</v>
      </c>
      <c r="J504" s="90">
        <v>0</v>
      </c>
      <c r="K504" s="90">
        <v>0</v>
      </c>
      <c r="L504" s="90">
        <v>3.6076316371200003</v>
      </c>
      <c r="M504" s="90">
        <v>70.5</v>
      </c>
      <c r="N504" s="90">
        <v>3.6076316371200003</v>
      </c>
      <c r="O504" s="91">
        <v>427.5</v>
      </c>
      <c r="P504" s="91">
        <v>0</v>
      </c>
      <c r="Q504" s="103">
        <v>0</v>
      </c>
      <c r="R504" s="26" t="str">
        <f t="shared" ca="1" si="43"/>
        <v>Error</v>
      </c>
      <c r="S504" s="24"/>
      <c r="T504" s="49" t="str">
        <f t="shared" si="47"/>
        <v/>
      </c>
      <c r="U504" s="50"/>
      <c r="V504" s="50"/>
      <c r="W504" s="26" t="str">
        <f t="shared" ca="1" si="44"/>
        <v/>
      </c>
    </row>
    <row r="505" spans="1:23" x14ac:dyDescent="0.2">
      <c r="A505" s="24"/>
      <c r="B505" s="49" t="str">
        <f t="shared" si="46"/>
        <v/>
      </c>
      <c r="C505" s="50"/>
      <c r="D505" s="50"/>
      <c r="E505" s="26" t="str">
        <f t="shared" ca="1" si="45"/>
        <v/>
      </c>
      <c r="F505" s="24"/>
      <c r="G505" s="49">
        <f t="shared" si="48"/>
        <v>494</v>
      </c>
      <c r="H505" s="108" t="s">
        <v>280</v>
      </c>
      <c r="I505" s="108" t="s">
        <v>1535</v>
      </c>
      <c r="J505" s="90">
        <v>0</v>
      </c>
      <c r="K505" s="90">
        <v>0</v>
      </c>
      <c r="L505" s="90">
        <v>3.2301893221500002</v>
      </c>
      <c r="M505" s="90">
        <v>104.4</v>
      </c>
      <c r="N505" s="90">
        <v>3.2280559678500005</v>
      </c>
      <c r="O505" s="91">
        <v>183.70991118498</v>
      </c>
      <c r="P505" s="91">
        <v>0</v>
      </c>
      <c r="Q505" s="103">
        <v>0</v>
      </c>
      <c r="R505" s="26" t="str">
        <f t="shared" ca="1" si="43"/>
        <v>Error</v>
      </c>
      <c r="S505" s="24"/>
      <c r="T505" s="49" t="str">
        <f t="shared" si="47"/>
        <v/>
      </c>
      <c r="U505" s="50"/>
      <c r="V505" s="50"/>
      <c r="W505" s="26" t="str">
        <f t="shared" ca="1" si="44"/>
        <v/>
      </c>
    </row>
    <row r="506" spans="1:23" x14ac:dyDescent="0.2">
      <c r="A506" s="24"/>
      <c r="B506" s="49" t="str">
        <f t="shared" si="46"/>
        <v/>
      </c>
      <c r="C506" s="50"/>
      <c r="D506" s="50"/>
      <c r="E506" s="26" t="str">
        <f t="shared" ca="1" si="45"/>
        <v/>
      </c>
      <c r="F506" s="24"/>
      <c r="G506" s="49">
        <f t="shared" si="48"/>
        <v>495</v>
      </c>
      <c r="H506" s="108" t="s">
        <v>280</v>
      </c>
      <c r="I506" s="108" t="s">
        <v>522</v>
      </c>
      <c r="J506" s="90">
        <v>0</v>
      </c>
      <c r="K506" s="90">
        <v>0</v>
      </c>
      <c r="L506" s="90">
        <v>2.2097159999999998</v>
      </c>
      <c r="M506" s="90">
        <v>32.799999999999997</v>
      </c>
      <c r="N506" s="90">
        <v>2.2097159999999998</v>
      </c>
      <c r="O506" s="91">
        <v>36.050351911999996</v>
      </c>
      <c r="P506" s="91">
        <v>0</v>
      </c>
      <c r="Q506" s="103">
        <v>0</v>
      </c>
      <c r="R506" s="26" t="str">
        <f t="shared" ca="1" si="43"/>
        <v/>
      </c>
      <c r="S506" s="24"/>
      <c r="T506" s="49" t="str">
        <f t="shared" si="47"/>
        <v/>
      </c>
      <c r="U506" s="50"/>
      <c r="V506" s="50"/>
      <c r="W506" s="26" t="str">
        <f t="shared" ca="1" si="44"/>
        <v/>
      </c>
    </row>
    <row r="507" spans="1:23" x14ac:dyDescent="0.2">
      <c r="A507" s="24"/>
      <c r="B507" s="49" t="str">
        <f t="shared" si="46"/>
        <v/>
      </c>
      <c r="C507" s="50"/>
      <c r="D507" s="50"/>
      <c r="E507" s="26" t="str">
        <f t="shared" ca="1" si="45"/>
        <v/>
      </c>
      <c r="F507" s="24"/>
      <c r="G507" s="49">
        <f t="shared" si="48"/>
        <v>496</v>
      </c>
      <c r="H507" s="108" t="s">
        <v>280</v>
      </c>
      <c r="I507" s="108" t="s">
        <v>548</v>
      </c>
      <c r="J507" s="90">
        <v>0</v>
      </c>
      <c r="K507" s="90">
        <v>0</v>
      </c>
      <c r="L507" s="90">
        <v>1.0377350000000001</v>
      </c>
      <c r="M507" s="90">
        <v>36.9</v>
      </c>
      <c r="N507" s="90">
        <v>1.0377350000000001</v>
      </c>
      <c r="O507" s="91">
        <v>43.094907136589995</v>
      </c>
      <c r="P507" s="91">
        <v>0</v>
      </c>
      <c r="Q507" s="103">
        <v>0</v>
      </c>
      <c r="R507" s="26" t="str">
        <f t="shared" ca="1" si="43"/>
        <v/>
      </c>
      <c r="S507" s="24"/>
      <c r="T507" s="49" t="str">
        <f t="shared" si="47"/>
        <v/>
      </c>
      <c r="U507" s="50"/>
      <c r="V507" s="50"/>
      <c r="W507" s="26" t="str">
        <f t="shared" ca="1" si="44"/>
        <v/>
      </c>
    </row>
    <row r="508" spans="1:23" x14ac:dyDescent="0.2">
      <c r="A508" s="24"/>
      <c r="B508" s="49" t="str">
        <f t="shared" si="46"/>
        <v/>
      </c>
      <c r="C508" s="50"/>
      <c r="D508" s="50"/>
      <c r="E508" s="26" t="str">
        <f t="shared" ca="1" si="45"/>
        <v/>
      </c>
      <c r="F508" s="24"/>
      <c r="G508" s="49">
        <f t="shared" si="48"/>
        <v>497</v>
      </c>
      <c r="H508" s="108" t="s">
        <v>280</v>
      </c>
      <c r="I508" s="108" t="s">
        <v>572</v>
      </c>
      <c r="J508" s="90">
        <v>0</v>
      </c>
      <c r="K508" s="90">
        <v>0</v>
      </c>
      <c r="L508" s="90">
        <v>7.842912783720001</v>
      </c>
      <c r="M508" s="90">
        <v>152.30000000000001</v>
      </c>
      <c r="N508" s="90">
        <v>7.8548883803599994</v>
      </c>
      <c r="O508" s="91">
        <v>266.07448119794998</v>
      </c>
      <c r="P508" s="91">
        <v>0</v>
      </c>
      <c r="Q508" s="103">
        <v>0</v>
      </c>
      <c r="R508" s="26" t="str">
        <f t="shared" ca="1" si="43"/>
        <v/>
      </c>
      <c r="S508" s="24"/>
      <c r="T508" s="49" t="str">
        <f t="shared" si="47"/>
        <v/>
      </c>
      <c r="U508" s="50"/>
      <c r="V508" s="50"/>
      <c r="W508" s="26" t="str">
        <f t="shared" ca="1" si="44"/>
        <v/>
      </c>
    </row>
    <row r="509" spans="1:23" x14ac:dyDescent="0.2">
      <c r="A509" s="24"/>
      <c r="B509" s="49" t="str">
        <f t="shared" si="46"/>
        <v/>
      </c>
      <c r="C509" s="50"/>
      <c r="D509" s="50"/>
      <c r="E509" s="26" t="str">
        <f t="shared" ca="1" si="45"/>
        <v/>
      </c>
      <c r="F509" s="24"/>
      <c r="G509" s="49">
        <f t="shared" si="48"/>
        <v>498</v>
      </c>
      <c r="H509" s="108" t="s">
        <v>280</v>
      </c>
      <c r="I509" s="108" t="s">
        <v>1536</v>
      </c>
      <c r="J509" s="90">
        <v>0</v>
      </c>
      <c r="K509" s="90">
        <v>0</v>
      </c>
      <c r="L509" s="90">
        <v>0.85603600000000002</v>
      </c>
      <c r="M509" s="90">
        <v>42.4</v>
      </c>
      <c r="N509" s="90">
        <v>0.85603600000000002</v>
      </c>
      <c r="O509" s="91">
        <v>136.44644051197</v>
      </c>
      <c r="P509" s="91">
        <v>0</v>
      </c>
      <c r="Q509" s="103">
        <v>0</v>
      </c>
      <c r="R509" s="26" t="str">
        <f t="shared" ca="1" si="43"/>
        <v>Error</v>
      </c>
      <c r="S509" s="24"/>
      <c r="T509" s="49" t="str">
        <f t="shared" si="47"/>
        <v/>
      </c>
      <c r="U509" s="50"/>
      <c r="V509" s="50"/>
      <c r="W509" s="26" t="str">
        <f t="shared" ca="1" si="44"/>
        <v/>
      </c>
    </row>
    <row r="510" spans="1:23" x14ac:dyDescent="0.2">
      <c r="A510" s="24"/>
      <c r="B510" s="49" t="str">
        <f t="shared" si="46"/>
        <v/>
      </c>
      <c r="C510" s="50"/>
      <c r="D510" s="50"/>
      <c r="E510" s="26" t="str">
        <f t="shared" ca="1" si="45"/>
        <v/>
      </c>
      <c r="F510" s="24"/>
      <c r="G510" s="49">
        <f t="shared" si="48"/>
        <v>499</v>
      </c>
      <c r="H510" s="108" t="s">
        <v>280</v>
      </c>
      <c r="I510" s="108" t="s">
        <v>619</v>
      </c>
      <c r="J510" s="90">
        <v>0</v>
      </c>
      <c r="K510" s="90">
        <v>0</v>
      </c>
      <c r="L510" s="90">
        <v>1.8189549999999999</v>
      </c>
      <c r="M510" s="90">
        <v>63.8</v>
      </c>
      <c r="N510" s="90">
        <v>1.8189549999999999</v>
      </c>
      <c r="O510" s="91">
        <v>110.70257851865</v>
      </c>
      <c r="P510" s="91">
        <v>0</v>
      </c>
      <c r="Q510" s="103">
        <v>0</v>
      </c>
      <c r="R510" s="26" t="str">
        <f t="shared" ca="1" si="43"/>
        <v/>
      </c>
      <c r="S510" s="24"/>
      <c r="T510" s="49" t="str">
        <f t="shared" si="47"/>
        <v/>
      </c>
      <c r="U510" s="50"/>
      <c r="V510" s="50"/>
      <c r="W510" s="26" t="str">
        <f t="shared" ca="1" si="44"/>
        <v/>
      </c>
    </row>
    <row r="511" spans="1:23" x14ac:dyDescent="0.2">
      <c r="A511" s="24"/>
      <c r="B511" s="49" t="str">
        <f t="shared" si="46"/>
        <v/>
      </c>
      <c r="C511" s="50"/>
      <c r="D511" s="50"/>
      <c r="E511" s="26" t="str">
        <f t="shared" ca="1" si="45"/>
        <v/>
      </c>
      <c r="F511" s="24"/>
      <c r="G511" s="49">
        <f t="shared" si="48"/>
        <v>500</v>
      </c>
      <c r="H511" s="108" t="s">
        <v>280</v>
      </c>
      <c r="I511" s="108" t="s">
        <v>1537</v>
      </c>
      <c r="J511" s="90">
        <v>0</v>
      </c>
      <c r="K511" s="90">
        <v>0</v>
      </c>
      <c r="L511" s="90">
        <v>11.073895206960001</v>
      </c>
      <c r="M511" s="90">
        <v>87</v>
      </c>
      <c r="N511" s="90">
        <v>10.890803439000001</v>
      </c>
      <c r="O511" s="91">
        <v>413.54700318330998</v>
      </c>
      <c r="P511" s="91">
        <v>0</v>
      </c>
      <c r="Q511" s="103">
        <v>0</v>
      </c>
      <c r="R511" s="26" t="str">
        <f t="shared" ca="1" si="43"/>
        <v>Error</v>
      </c>
      <c r="S511" s="24"/>
      <c r="T511" s="49" t="str">
        <f t="shared" si="47"/>
        <v/>
      </c>
      <c r="U511" s="50"/>
      <c r="V511" s="50"/>
      <c r="W511" s="26" t="str">
        <f t="shared" ca="1" si="44"/>
        <v/>
      </c>
    </row>
    <row r="512" spans="1:23" x14ac:dyDescent="0.2">
      <c r="A512" s="24"/>
      <c r="B512" s="49" t="str">
        <f t="shared" si="46"/>
        <v/>
      </c>
      <c r="C512" s="50"/>
      <c r="D512" s="50"/>
      <c r="E512" s="26" t="str">
        <f t="shared" ca="1" si="45"/>
        <v/>
      </c>
      <c r="F512" s="24"/>
      <c r="G512" s="49">
        <f t="shared" si="48"/>
        <v>501</v>
      </c>
      <c r="H512" s="108" t="s">
        <v>280</v>
      </c>
      <c r="I512" s="108" t="s">
        <v>1538</v>
      </c>
      <c r="J512" s="90">
        <v>0</v>
      </c>
      <c r="K512" s="90">
        <v>0</v>
      </c>
      <c r="L512" s="90">
        <v>43.991668441980003</v>
      </c>
      <c r="M512" s="90">
        <v>250.6</v>
      </c>
      <c r="N512" s="90">
        <v>43.639562129940003</v>
      </c>
      <c r="O512" s="91">
        <v>756.87815510487007</v>
      </c>
      <c r="P512" s="91">
        <v>20.028583604160001</v>
      </c>
      <c r="Q512" s="103">
        <v>1.90665138292</v>
      </c>
      <c r="R512" s="26" t="str">
        <f t="shared" ca="1" si="43"/>
        <v>Error</v>
      </c>
      <c r="S512" s="24"/>
      <c r="T512" s="49" t="str">
        <f t="shared" si="47"/>
        <v/>
      </c>
      <c r="U512" s="50"/>
      <c r="V512" s="50"/>
      <c r="W512" s="26" t="str">
        <f t="shared" ca="1" si="44"/>
        <v/>
      </c>
    </row>
    <row r="513" spans="1:23" x14ac:dyDescent="0.2">
      <c r="A513" s="24"/>
      <c r="B513" s="49" t="str">
        <f t="shared" si="46"/>
        <v/>
      </c>
      <c r="C513" s="50"/>
      <c r="D513" s="50"/>
      <c r="E513" s="26" t="str">
        <f t="shared" ca="1" si="45"/>
        <v/>
      </c>
      <c r="F513" s="24"/>
      <c r="G513" s="49">
        <f t="shared" si="48"/>
        <v>502</v>
      </c>
      <c r="H513" s="108" t="s">
        <v>280</v>
      </c>
      <c r="I513" s="108" t="s">
        <v>687</v>
      </c>
      <c r="J513" s="90">
        <v>0</v>
      </c>
      <c r="K513" s="90">
        <v>0</v>
      </c>
      <c r="L513" s="90">
        <v>1.3631190000000002</v>
      </c>
      <c r="M513" s="90">
        <v>26.3</v>
      </c>
      <c r="N513" s="90">
        <v>1.3631190000000002</v>
      </c>
      <c r="O513" s="91">
        <v>31.9</v>
      </c>
      <c r="P513" s="91">
        <v>0</v>
      </c>
      <c r="Q513" s="103">
        <v>0</v>
      </c>
      <c r="R513" s="26" t="str">
        <f t="shared" ca="1" si="43"/>
        <v/>
      </c>
      <c r="S513" s="24"/>
      <c r="T513" s="49" t="str">
        <f t="shared" si="47"/>
        <v/>
      </c>
      <c r="U513" s="50"/>
      <c r="V513" s="50"/>
      <c r="W513" s="26" t="str">
        <f t="shared" ca="1" si="44"/>
        <v/>
      </c>
    </row>
    <row r="514" spans="1:23" x14ac:dyDescent="0.2">
      <c r="A514" s="24"/>
      <c r="B514" s="49" t="str">
        <f t="shared" si="46"/>
        <v/>
      </c>
      <c r="C514" s="50"/>
      <c r="D514" s="50"/>
      <c r="E514" s="26" t="str">
        <f t="shared" ca="1" si="45"/>
        <v/>
      </c>
      <c r="F514" s="24"/>
      <c r="G514" s="49">
        <f t="shared" si="48"/>
        <v>503</v>
      </c>
      <c r="H514" s="108" t="s">
        <v>280</v>
      </c>
      <c r="I514" s="108" t="s">
        <v>709</v>
      </c>
      <c r="J514" s="90">
        <v>0</v>
      </c>
      <c r="K514" s="90">
        <v>0</v>
      </c>
      <c r="L514" s="90">
        <v>4.4721069910399995</v>
      </c>
      <c r="M514" s="90">
        <v>87.4</v>
      </c>
      <c r="N514" s="90">
        <v>4.46735648656</v>
      </c>
      <c r="O514" s="91">
        <v>409.30898783384009</v>
      </c>
      <c r="P514" s="91">
        <v>0</v>
      </c>
      <c r="Q514" s="103">
        <v>0</v>
      </c>
      <c r="R514" s="26" t="str">
        <f t="shared" ca="1" si="43"/>
        <v/>
      </c>
      <c r="S514" s="24"/>
      <c r="T514" s="49" t="str">
        <f t="shared" si="47"/>
        <v/>
      </c>
      <c r="U514" s="50"/>
      <c r="V514" s="50"/>
      <c r="W514" s="26" t="str">
        <f t="shared" ca="1" si="44"/>
        <v/>
      </c>
    </row>
    <row r="515" spans="1:23" x14ac:dyDescent="0.2">
      <c r="A515" s="24"/>
      <c r="B515" s="49" t="str">
        <f t="shared" si="46"/>
        <v/>
      </c>
      <c r="C515" s="50"/>
      <c r="D515" s="50"/>
      <c r="E515" s="26" t="str">
        <f t="shared" ca="1" si="45"/>
        <v/>
      </c>
      <c r="F515" s="24"/>
      <c r="G515" s="49">
        <f t="shared" si="48"/>
        <v>504</v>
      </c>
      <c r="H515" s="108" t="s">
        <v>280</v>
      </c>
      <c r="I515" s="108" t="s">
        <v>728</v>
      </c>
      <c r="J515" s="90">
        <v>0</v>
      </c>
      <c r="K515" s="90">
        <v>0</v>
      </c>
      <c r="L515" s="90">
        <v>1.7760979093299998</v>
      </c>
      <c r="M515" s="90">
        <v>4.3620345652800001</v>
      </c>
      <c r="N515" s="90">
        <v>2.0275440057199998</v>
      </c>
      <c r="O515" s="91">
        <v>355.85495664374002</v>
      </c>
      <c r="P515" s="91">
        <v>0</v>
      </c>
      <c r="Q515" s="103">
        <v>0</v>
      </c>
      <c r="R515" s="26" t="str">
        <f t="shared" ca="1" si="43"/>
        <v/>
      </c>
      <c r="S515" s="24"/>
      <c r="T515" s="49" t="str">
        <f t="shared" si="47"/>
        <v/>
      </c>
      <c r="U515" s="50"/>
      <c r="V515" s="50"/>
      <c r="W515" s="26" t="str">
        <f t="shared" ca="1" si="44"/>
        <v/>
      </c>
    </row>
    <row r="516" spans="1:23" x14ac:dyDescent="0.2">
      <c r="A516" s="24"/>
      <c r="B516" s="49" t="str">
        <f t="shared" si="46"/>
        <v/>
      </c>
      <c r="C516" s="50"/>
      <c r="D516" s="50"/>
      <c r="E516" s="26" t="str">
        <f t="shared" ca="1" si="45"/>
        <v/>
      </c>
      <c r="F516" s="24"/>
      <c r="G516" s="49">
        <f t="shared" si="48"/>
        <v>505</v>
      </c>
      <c r="H516" s="108" t="s">
        <v>280</v>
      </c>
      <c r="I516" s="108" t="s">
        <v>748</v>
      </c>
      <c r="J516" s="90">
        <v>0</v>
      </c>
      <c r="K516" s="90">
        <v>0</v>
      </c>
      <c r="L516" s="90">
        <v>2.35554465339</v>
      </c>
      <c r="M516" s="90">
        <v>13.2</v>
      </c>
      <c r="N516" s="90">
        <v>2.0792161574999999</v>
      </c>
      <c r="O516" s="91">
        <v>90.959556574109996</v>
      </c>
      <c r="P516" s="91">
        <v>0</v>
      </c>
      <c r="Q516" s="103">
        <v>0</v>
      </c>
      <c r="R516" s="26" t="str">
        <f t="shared" ca="1" si="43"/>
        <v/>
      </c>
      <c r="S516" s="24"/>
      <c r="T516" s="49" t="str">
        <f t="shared" si="47"/>
        <v/>
      </c>
      <c r="U516" s="50"/>
      <c r="V516" s="50"/>
      <c r="W516" s="26" t="str">
        <f t="shared" ca="1" si="44"/>
        <v/>
      </c>
    </row>
    <row r="517" spans="1:23" x14ac:dyDescent="0.2">
      <c r="A517" s="24"/>
      <c r="B517" s="49" t="str">
        <f t="shared" si="46"/>
        <v/>
      </c>
      <c r="C517" s="50"/>
      <c r="D517" s="50"/>
      <c r="E517" s="26" t="str">
        <f t="shared" ca="1" si="45"/>
        <v/>
      </c>
      <c r="F517" s="24"/>
      <c r="G517" s="49">
        <f t="shared" si="48"/>
        <v>506</v>
      </c>
      <c r="H517" s="108" t="s">
        <v>280</v>
      </c>
      <c r="I517" s="108" t="s">
        <v>768</v>
      </c>
      <c r="J517" s="90">
        <v>0</v>
      </c>
      <c r="K517" s="90">
        <v>0</v>
      </c>
      <c r="L517" s="90">
        <v>2.42560448455</v>
      </c>
      <c r="M517" s="90">
        <v>26.7</v>
      </c>
      <c r="N517" s="90">
        <v>2.3817078536699996</v>
      </c>
      <c r="O517" s="91">
        <v>510.42221508191994</v>
      </c>
      <c r="P517" s="91">
        <v>0</v>
      </c>
      <c r="Q517" s="103">
        <v>0</v>
      </c>
      <c r="R517" s="26" t="str">
        <f t="shared" ca="1" si="43"/>
        <v/>
      </c>
      <c r="S517" s="24"/>
      <c r="T517" s="49" t="str">
        <f t="shared" si="47"/>
        <v/>
      </c>
      <c r="U517" s="50"/>
      <c r="V517" s="50"/>
      <c r="W517" s="26" t="str">
        <f t="shared" ca="1" si="44"/>
        <v/>
      </c>
    </row>
    <row r="518" spans="1:23" x14ac:dyDescent="0.2">
      <c r="A518" s="24"/>
      <c r="B518" s="49" t="str">
        <f t="shared" si="46"/>
        <v/>
      </c>
      <c r="C518" s="50"/>
      <c r="D518" s="50"/>
      <c r="E518" s="26" t="str">
        <f t="shared" ca="1" si="45"/>
        <v/>
      </c>
      <c r="F518" s="24"/>
      <c r="G518" s="49">
        <f t="shared" si="48"/>
        <v>507</v>
      </c>
      <c r="H518" s="108" t="s">
        <v>280</v>
      </c>
      <c r="I518" s="108" t="s">
        <v>1539</v>
      </c>
      <c r="J518" s="90">
        <v>0</v>
      </c>
      <c r="K518" s="90">
        <v>0</v>
      </c>
      <c r="L518" s="90">
        <v>2.043822</v>
      </c>
      <c r="M518" s="90">
        <v>34.9</v>
      </c>
      <c r="N518" s="90">
        <v>2.043822</v>
      </c>
      <c r="O518" s="91">
        <v>97.14444600937</v>
      </c>
      <c r="P518" s="91">
        <v>0</v>
      </c>
      <c r="Q518" s="103">
        <v>0</v>
      </c>
      <c r="R518" s="26" t="str">
        <f t="shared" ca="1" si="43"/>
        <v>Error</v>
      </c>
      <c r="S518" s="24"/>
      <c r="T518" s="49" t="str">
        <f t="shared" si="47"/>
        <v/>
      </c>
      <c r="U518" s="50"/>
      <c r="V518" s="50"/>
      <c r="W518" s="26" t="str">
        <f t="shared" ca="1" si="44"/>
        <v/>
      </c>
    </row>
    <row r="519" spans="1:23" x14ac:dyDescent="0.2">
      <c r="A519" s="24"/>
      <c r="B519" s="49" t="str">
        <f t="shared" si="46"/>
        <v/>
      </c>
      <c r="C519" s="50"/>
      <c r="D519" s="50"/>
      <c r="E519" s="26" t="str">
        <f t="shared" ca="1" si="45"/>
        <v/>
      </c>
      <c r="F519" s="24"/>
      <c r="G519" s="49">
        <f t="shared" si="48"/>
        <v>508</v>
      </c>
      <c r="H519" s="108" t="s">
        <v>280</v>
      </c>
      <c r="I519" s="108" t="s">
        <v>1540</v>
      </c>
      <c r="J519" s="90">
        <v>0</v>
      </c>
      <c r="K519" s="90">
        <v>0</v>
      </c>
      <c r="L519" s="90">
        <v>12.02459544545</v>
      </c>
      <c r="M519" s="90">
        <v>163.30000000000001</v>
      </c>
      <c r="N519" s="90">
        <v>11.950285538799999</v>
      </c>
      <c r="O519" s="91">
        <v>507.97929387258</v>
      </c>
      <c r="P519" s="91">
        <v>0</v>
      </c>
      <c r="Q519" s="103">
        <v>0</v>
      </c>
      <c r="R519" s="26" t="str">
        <f t="shared" ca="1" si="43"/>
        <v>Error</v>
      </c>
      <c r="S519" s="24"/>
      <c r="T519" s="49" t="str">
        <f t="shared" si="47"/>
        <v/>
      </c>
      <c r="U519" s="50"/>
      <c r="V519" s="50"/>
      <c r="W519" s="26" t="str">
        <f t="shared" ca="1" si="44"/>
        <v/>
      </c>
    </row>
    <row r="520" spans="1:23" x14ac:dyDescent="0.2">
      <c r="A520" s="24"/>
      <c r="B520" s="49" t="str">
        <f t="shared" si="46"/>
        <v/>
      </c>
      <c r="C520" s="50"/>
      <c r="D520" s="50"/>
      <c r="E520" s="26" t="str">
        <f t="shared" ca="1" si="45"/>
        <v/>
      </c>
      <c r="F520" s="24"/>
      <c r="G520" s="49">
        <f t="shared" si="48"/>
        <v>509</v>
      </c>
      <c r="H520" s="108" t="s">
        <v>280</v>
      </c>
      <c r="I520" s="108" t="s">
        <v>1541</v>
      </c>
      <c r="J520" s="90">
        <v>0</v>
      </c>
      <c r="K520" s="90">
        <v>0</v>
      </c>
      <c r="L520" s="90">
        <v>1.4279919999999999</v>
      </c>
      <c r="M520" s="90">
        <v>59</v>
      </c>
      <c r="N520" s="90">
        <v>1.4056153653600001</v>
      </c>
      <c r="O520" s="91">
        <v>111.95484535857</v>
      </c>
      <c r="P520" s="91">
        <v>0</v>
      </c>
      <c r="Q520" s="103">
        <v>0</v>
      </c>
      <c r="R520" s="26" t="str">
        <f t="shared" ca="1" si="43"/>
        <v>Error</v>
      </c>
      <c r="S520" s="24"/>
      <c r="T520" s="49" t="str">
        <f t="shared" si="47"/>
        <v/>
      </c>
      <c r="U520" s="50"/>
      <c r="V520" s="50"/>
      <c r="W520" s="26" t="str">
        <f t="shared" ca="1" si="44"/>
        <v/>
      </c>
    </row>
    <row r="521" spans="1:23" x14ac:dyDescent="0.2">
      <c r="A521" s="24"/>
      <c r="B521" s="49" t="str">
        <f t="shared" si="46"/>
        <v/>
      </c>
      <c r="C521" s="50"/>
      <c r="D521" s="50"/>
      <c r="E521" s="26" t="str">
        <f t="shared" ca="1" si="45"/>
        <v/>
      </c>
      <c r="F521" s="24"/>
      <c r="G521" s="49">
        <f t="shared" si="48"/>
        <v>510</v>
      </c>
      <c r="H521" s="108" t="s">
        <v>280</v>
      </c>
      <c r="I521" s="108" t="s">
        <v>838</v>
      </c>
      <c r="J521" s="90">
        <v>0</v>
      </c>
      <c r="K521" s="90">
        <v>0</v>
      </c>
      <c r="L521" s="90">
        <v>3.7650269999999999</v>
      </c>
      <c r="M521" s="90">
        <v>52</v>
      </c>
      <c r="N521" s="90">
        <v>3.7512470011799994</v>
      </c>
      <c r="O521" s="91">
        <v>78.275756343810002</v>
      </c>
      <c r="P521" s="91">
        <v>0</v>
      </c>
      <c r="Q521" s="103">
        <v>0</v>
      </c>
      <c r="R521" s="26" t="str">
        <f t="shared" ca="1" si="43"/>
        <v/>
      </c>
      <c r="S521" s="24"/>
      <c r="T521" s="49" t="str">
        <f t="shared" si="47"/>
        <v/>
      </c>
      <c r="U521" s="50"/>
      <c r="V521" s="50"/>
      <c r="W521" s="26" t="str">
        <f t="shared" ca="1" si="44"/>
        <v/>
      </c>
    </row>
    <row r="522" spans="1:23" x14ac:dyDescent="0.2">
      <c r="A522" s="24"/>
      <c r="B522" s="49" t="str">
        <f t="shared" si="46"/>
        <v/>
      </c>
      <c r="C522" s="50"/>
      <c r="D522" s="50"/>
      <c r="E522" s="26" t="str">
        <f t="shared" ca="1" si="45"/>
        <v/>
      </c>
      <c r="F522" s="24"/>
      <c r="G522" s="49">
        <f t="shared" si="48"/>
        <v>511</v>
      </c>
      <c r="H522" s="108" t="s">
        <v>280</v>
      </c>
      <c r="I522" s="108" t="s">
        <v>855</v>
      </c>
      <c r="J522" s="90">
        <v>0</v>
      </c>
      <c r="K522" s="90">
        <v>0</v>
      </c>
      <c r="L522" s="90">
        <v>2.4892265357699999</v>
      </c>
      <c r="M522" s="90">
        <v>29.7</v>
      </c>
      <c r="N522" s="90">
        <v>2.4981757954899999</v>
      </c>
      <c r="O522" s="91">
        <v>37.799999999999997</v>
      </c>
      <c r="P522" s="91">
        <v>0</v>
      </c>
      <c r="Q522" s="103">
        <v>0</v>
      </c>
      <c r="R522" s="26" t="str">
        <f t="shared" ca="1" si="43"/>
        <v/>
      </c>
      <c r="S522" s="24"/>
      <c r="T522" s="49" t="str">
        <f t="shared" si="47"/>
        <v/>
      </c>
      <c r="U522" s="50"/>
      <c r="V522" s="50"/>
      <c r="W522" s="26" t="str">
        <f t="shared" ca="1" si="44"/>
        <v/>
      </c>
    </row>
    <row r="523" spans="1:23" x14ac:dyDescent="0.2">
      <c r="A523" s="24"/>
      <c r="B523" s="49" t="str">
        <f t="shared" si="46"/>
        <v/>
      </c>
      <c r="C523" s="50"/>
      <c r="D523" s="50"/>
      <c r="E523" s="26" t="str">
        <f t="shared" ca="1" si="45"/>
        <v/>
      </c>
      <c r="F523" s="24"/>
      <c r="G523" s="49">
        <f t="shared" si="48"/>
        <v>512</v>
      </c>
      <c r="H523" s="108" t="s">
        <v>280</v>
      </c>
      <c r="I523" s="108" t="s">
        <v>872</v>
      </c>
      <c r="J523" s="90">
        <v>0</v>
      </c>
      <c r="K523" s="90">
        <v>0</v>
      </c>
      <c r="L523" s="90">
        <v>1.1220024773999999</v>
      </c>
      <c r="M523" s="90">
        <v>25</v>
      </c>
      <c r="N523" s="90">
        <v>1.1198113380299999</v>
      </c>
      <c r="O523" s="91">
        <v>189.18014118104</v>
      </c>
      <c r="P523" s="91">
        <v>0</v>
      </c>
      <c r="Q523" s="103">
        <v>0</v>
      </c>
      <c r="R523" s="26" t="str">
        <f t="shared" ca="1" si="43"/>
        <v/>
      </c>
      <c r="S523" s="24"/>
      <c r="T523" s="49" t="str">
        <f t="shared" si="47"/>
        <v/>
      </c>
      <c r="U523" s="50"/>
      <c r="V523" s="50"/>
      <c r="W523" s="26" t="str">
        <f t="shared" ca="1" si="44"/>
        <v/>
      </c>
    </row>
    <row r="524" spans="1:23" x14ac:dyDescent="0.2">
      <c r="A524" s="24"/>
      <c r="B524" s="49" t="str">
        <f t="shared" si="46"/>
        <v/>
      </c>
      <c r="C524" s="50"/>
      <c r="D524" s="50"/>
      <c r="E524" s="26" t="str">
        <f t="shared" ca="1" si="45"/>
        <v/>
      </c>
      <c r="F524" s="24"/>
      <c r="G524" s="49">
        <f t="shared" si="48"/>
        <v>513</v>
      </c>
      <c r="H524" s="108" t="s">
        <v>280</v>
      </c>
      <c r="I524" s="108" t="s">
        <v>1542</v>
      </c>
      <c r="J524" s="90">
        <v>0</v>
      </c>
      <c r="K524" s="90">
        <v>0</v>
      </c>
      <c r="L524" s="90">
        <v>0.72239100000000012</v>
      </c>
      <c r="M524" s="90">
        <v>19.2</v>
      </c>
      <c r="N524" s="90">
        <v>0.72239100000000012</v>
      </c>
      <c r="O524" s="91">
        <v>53</v>
      </c>
      <c r="P524" s="91">
        <v>0</v>
      </c>
      <c r="Q524" s="103">
        <v>0</v>
      </c>
      <c r="R524" s="26" t="str">
        <f t="shared" ref="R524:R587" ca="1" si="49">IF(I524="","",IF(ISERROR(VLOOKUP(I524,INDIRECT(H524),1,FALSE)),"Error",""))</f>
        <v>Error</v>
      </c>
      <c r="S524" s="24"/>
      <c r="T524" s="49" t="str">
        <f t="shared" si="47"/>
        <v/>
      </c>
      <c r="U524" s="50"/>
      <c r="V524" s="50"/>
      <c r="W524" s="26" t="str">
        <f t="shared" ref="W524:W587" ca="1" si="50">IF(V524="","",IF(ISERROR(VLOOKUP(V524,INDIRECT(U524),1,FALSE)),"Error",""))</f>
        <v/>
      </c>
    </row>
    <row r="525" spans="1:23" x14ac:dyDescent="0.2">
      <c r="A525" s="24"/>
      <c r="B525" s="49" t="str">
        <f t="shared" si="46"/>
        <v/>
      </c>
      <c r="C525" s="50"/>
      <c r="D525" s="50"/>
      <c r="E525" s="26" t="str">
        <f t="shared" ref="E525:E588" ca="1" si="51">IF(D525="","",IF(ISERROR(VLOOKUP(D525,INDIRECT(C525),1,FALSE)),"Error",""))</f>
        <v/>
      </c>
      <c r="F525" s="24"/>
      <c r="G525" s="49">
        <f t="shared" ref="G525:G588" si="52">IF(AND(H524&lt;&gt;"",ISNUMBER(G524)),G524+1,"")</f>
        <v>514</v>
      </c>
      <c r="H525" s="108" t="s">
        <v>280</v>
      </c>
      <c r="I525" s="108" t="s">
        <v>904</v>
      </c>
      <c r="J525" s="90">
        <v>0</v>
      </c>
      <c r="K525" s="90">
        <v>0</v>
      </c>
      <c r="L525" s="90">
        <v>3.75251851224</v>
      </c>
      <c r="M525" s="90">
        <v>31.9</v>
      </c>
      <c r="N525" s="90">
        <v>3.7501061896800003</v>
      </c>
      <c r="O525" s="91">
        <v>129.19999999999999</v>
      </c>
      <c r="P525" s="91">
        <v>0</v>
      </c>
      <c r="Q525" s="103">
        <v>0</v>
      </c>
      <c r="R525" s="26" t="str">
        <f t="shared" ca="1" si="49"/>
        <v/>
      </c>
      <c r="S525" s="24"/>
      <c r="T525" s="49" t="str">
        <f t="shared" si="47"/>
        <v/>
      </c>
      <c r="U525" s="50"/>
      <c r="V525" s="50"/>
      <c r="W525" s="26" t="str">
        <f t="shared" ca="1" si="50"/>
        <v/>
      </c>
    </row>
    <row r="526" spans="1:23" x14ac:dyDescent="0.2">
      <c r="A526" s="24"/>
      <c r="B526" s="49" t="str">
        <f t="shared" ref="B526:B589" si="53">IF(AND(C525&lt;&gt;"",ISNUMBER(B525)),B525+1,"")</f>
        <v/>
      </c>
      <c r="C526" s="50"/>
      <c r="D526" s="50"/>
      <c r="E526" s="26" t="str">
        <f t="shared" ca="1" si="51"/>
        <v/>
      </c>
      <c r="F526" s="24"/>
      <c r="G526" s="49">
        <f t="shared" si="52"/>
        <v>515</v>
      </c>
      <c r="H526" s="108" t="s">
        <v>280</v>
      </c>
      <c r="I526" s="108" t="s">
        <v>919</v>
      </c>
      <c r="J526" s="90">
        <v>0</v>
      </c>
      <c r="K526" s="90">
        <v>0</v>
      </c>
      <c r="L526" s="90">
        <v>8.0500129999999999</v>
      </c>
      <c r="M526" s="90">
        <v>85.7</v>
      </c>
      <c r="N526" s="90">
        <v>8.0380989807599992</v>
      </c>
      <c r="O526" s="91">
        <v>824.4</v>
      </c>
      <c r="P526" s="91">
        <v>0</v>
      </c>
      <c r="Q526" s="103">
        <v>0</v>
      </c>
      <c r="R526" s="26" t="str">
        <f t="shared" ca="1" si="49"/>
        <v/>
      </c>
      <c r="S526" s="24"/>
      <c r="T526" s="49" t="str">
        <f t="shared" ref="T526:T589" si="54">IF(AND(U525&lt;&gt;"",ISNUMBER(T525)),T525+1,"")</f>
        <v/>
      </c>
      <c r="U526" s="50"/>
      <c r="V526" s="50"/>
      <c r="W526" s="26" t="str">
        <f t="shared" ca="1" si="50"/>
        <v/>
      </c>
    </row>
    <row r="527" spans="1:23" x14ac:dyDescent="0.2">
      <c r="A527" s="24"/>
      <c r="B527" s="49" t="str">
        <f t="shared" si="53"/>
        <v/>
      </c>
      <c r="C527" s="50"/>
      <c r="D527" s="50"/>
      <c r="E527" s="26" t="str">
        <f t="shared" ca="1" si="51"/>
        <v/>
      </c>
      <c r="F527" s="24"/>
      <c r="G527" s="49">
        <f t="shared" si="52"/>
        <v>516</v>
      </c>
      <c r="H527" s="108" t="s">
        <v>280</v>
      </c>
      <c r="I527" s="108" t="s">
        <v>1543</v>
      </c>
      <c r="J527" s="90">
        <v>0</v>
      </c>
      <c r="K527" s="90">
        <v>0</v>
      </c>
      <c r="L527" s="90">
        <v>1.0949406301599998</v>
      </c>
      <c r="M527" s="90">
        <v>5.6</v>
      </c>
      <c r="N527" s="90">
        <v>1.1121905677999999</v>
      </c>
      <c r="O527" s="91">
        <v>30.900954823919999</v>
      </c>
      <c r="P527" s="91">
        <v>0</v>
      </c>
      <c r="Q527" s="103">
        <v>0</v>
      </c>
      <c r="R527" s="26" t="str">
        <f t="shared" ca="1" si="49"/>
        <v>Error</v>
      </c>
      <c r="S527" s="24"/>
      <c r="T527" s="49" t="str">
        <f t="shared" si="54"/>
        <v/>
      </c>
      <c r="U527" s="50"/>
      <c r="V527" s="50"/>
      <c r="W527" s="26" t="str">
        <f t="shared" ca="1" si="50"/>
        <v/>
      </c>
    </row>
    <row r="528" spans="1:23" x14ac:dyDescent="0.2">
      <c r="A528" s="24"/>
      <c r="B528" s="49" t="str">
        <f t="shared" si="53"/>
        <v/>
      </c>
      <c r="C528" s="50"/>
      <c r="D528" s="50"/>
      <c r="E528" s="26" t="str">
        <f t="shared" ca="1" si="51"/>
        <v/>
      </c>
      <c r="F528" s="24"/>
      <c r="G528" s="49">
        <f t="shared" si="52"/>
        <v>517</v>
      </c>
      <c r="H528" s="108" t="s">
        <v>280</v>
      </c>
      <c r="I528" s="108" t="s">
        <v>947</v>
      </c>
      <c r="J528" s="90">
        <v>0</v>
      </c>
      <c r="K528" s="90">
        <v>0</v>
      </c>
      <c r="L528" s="90">
        <v>7.3517918140000003</v>
      </c>
      <c r="M528" s="90">
        <v>54</v>
      </c>
      <c r="N528" s="90">
        <v>7.2111507732</v>
      </c>
      <c r="O528" s="91">
        <v>297.61476452097997</v>
      </c>
      <c r="P528" s="91">
        <v>0</v>
      </c>
      <c r="Q528" s="103">
        <v>0</v>
      </c>
      <c r="R528" s="26" t="str">
        <f t="shared" ca="1" si="49"/>
        <v/>
      </c>
      <c r="S528" s="24"/>
      <c r="T528" s="49" t="str">
        <f t="shared" si="54"/>
        <v/>
      </c>
      <c r="U528" s="50"/>
      <c r="V528" s="50"/>
      <c r="W528" s="26" t="str">
        <f t="shared" ca="1" si="50"/>
        <v/>
      </c>
    </row>
    <row r="529" spans="1:23" x14ac:dyDescent="0.2">
      <c r="A529" s="24"/>
      <c r="B529" s="49" t="str">
        <f t="shared" si="53"/>
        <v/>
      </c>
      <c r="C529" s="50"/>
      <c r="D529" s="50"/>
      <c r="E529" s="26" t="str">
        <f t="shared" ca="1" si="51"/>
        <v/>
      </c>
      <c r="F529" s="24"/>
      <c r="G529" s="49">
        <f t="shared" si="52"/>
        <v>518</v>
      </c>
      <c r="H529" s="108" t="s">
        <v>281</v>
      </c>
      <c r="I529" s="108" t="s">
        <v>316</v>
      </c>
      <c r="J529" s="90">
        <v>0</v>
      </c>
      <c r="K529" s="90">
        <v>0</v>
      </c>
      <c r="L529" s="90">
        <v>3.8334240716300001</v>
      </c>
      <c r="M529" s="90">
        <v>27.8</v>
      </c>
      <c r="N529" s="90">
        <v>3.8588749626699994</v>
      </c>
      <c r="O529" s="91">
        <v>59.881358526840003</v>
      </c>
      <c r="P529" s="91">
        <v>0</v>
      </c>
      <c r="Q529" s="103">
        <v>0</v>
      </c>
      <c r="R529" s="26" t="str">
        <f t="shared" ca="1" si="49"/>
        <v/>
      </c>
      <c r="S529" s="24"/>
      <c r="T529" s="49" t="str">
        <f t="shared" si="54"/>
        <v/>
      </c>
      <c r="U529" s="50"/>
      <c r="V529" s="50"/>
      <c r="W529" s="26" t="str">
        <f t="shared" ca="1" si="50"/>
        <v/>
      </c>
    </row>
    <row r="530" spans="1:23" x14ac:dyDescent="0.2">
      <c r="A530" s="24"/>
      <c r="B530" s="49" t="str">
        <f t="shared" si="53"/>
        <v/>
      </c>
      <c r="C530" s="50"/>
      <c r="D530" s="50"/>
      <c r="E530" s="26" t="str">
        <f t="shared" ca="1" si="51"/>
        <v/>
      </c>
      <c r="F530" s="24"/>
      <c r="G530" s="49">
        <f t="shared" si="52"/>
        <v>519</v>
      </c>
      <c r="H530" s="108" t="s">
        <v>281</v>
      </c>
      <c r="I530" s="108" t="s">
        <v>1544</v>
      </c>
      <c r="J530" s="90">
        <v>0</v>
      </c>
      <c r="K530" s="90">
        <v>0</v>
      </c>
      <c r="L530" s="90">
        <v>0.44990742342000006</v>
      </c>
      <c r="M530" s="90">
        <v>17.7</v>
      </c>
      <c r="N530" s="90">
        <v>0.44788732761</v>
      </c>
      <c r="O530" s="91">
        <v>21.76591672408</v>
      </c>
      <c r="P530" s="91">
        <v>0</v>
      </c>
      <c r="Q530" s="103">
        <v>0</v>
      </c>
      <c r="R530" s="26" t="str">
        <f t="shared" ca="1" si="49"/>
        <v>Error</v>
      </c>
      <c r="S530" s="24"/>
      <c r="T530" s="49" t="str">
        <f t="shared" si="54"/>
        <v/>
      </c>
      <c r="U530" s="50"/>
      <c r="V530" s="50"/>
      <c r="W530" s="26" t="str">
        <f t="shared" ca="1" si="50"/>
        <v/>
      </c>
    </row>
    <row r="531" spans="1:23" x14ac:dyDescent="0.2">
      <c r="A531" s="24"/>
      <c r="B531" s="49" t="str">
        <f t="shared" si="53"/>
        <v/>
      </c>
      <c r="C531" s="50"/>
      <c r="D531" s="50"/>
      <c r="E531" s="26" t="str">
        <f t="shared" ca="1" si="51"/>
        <v/>
      </c>
      <c r="F531" s="24"/>
      <c r="G531" s="49">
        <f t="shared" si="52"/>
        <v>520</v>
      </c>
      <c r="H531" s="108" t="s">
        <v>281</v>
      </c>
      <c r="I531" s="108" t="s">
        <v>374</v>
      </c>
      <c r="J531" s="90">
        <v>0</v>
      </c>
      <c r="K531" s="90">
        <v>0</v>
      </c>
      <c r="L531" s="90">
        <v>5.4949361689499998</v>
      </c>
      <c r="M531" s="90">
        <v>60.5</v>
      </c>
      <c r="N531" s="90">
        <v>5.4693306881999995</v>
      </c>
      <c r="O531" s="91">
        <v>97.06476170337001</v>
      </c>
      <c r="P531" s="91">
        <v>1.5045560226499999</v>
      </c>
      <c r="Q531" s="103">
        <v>1.2773674659299998</v>
      </c>
      <c r="R531" s="26" t="str">
        <f t="shared" ca="1" si="49"/>
        <v/>
      </c>
      <c r="S531" s="24"/>
      <c r="T531" s="49" t="str">
        <f t="shared" si="54"/>
        <v/>
      </c>
      <c r="U531" s="50"/>
      <c r="V531" s="50"/>
      <c r="W531" s="26" t="str">
        <f t="shared" ca="1" si="50"/>
        <v/>
      </c>
    </row>
    <row r="532" spans="1:23" x14ac:dyDescent="0.2">
      <c r="A532" s="24"/>
      <c r="B532" s="49" t="str">
        <f t="shared" si="53"/>
        <v/>
      </c>
      <c r="C532" s="50"/>
      <c r="D532" s="50"/>
      <c r="E532" s="26" t="str">
        <f t="shared" ca="1" si="51"/>
        <v/>
      </c>
      <c r="F532" s="24"/>
      <c r="G532" s="49">
        <f t="shared" si="52"/>
        <v>521</v>
      </c>
      <c r="H532" s="108" t="s">
        <v>281</v>
      </c>
      <c r="I532" s="108" t="s">
        <v>405</v>
      </c>
      <c r="J532" s="90">
        <v>0</v>
      </c>
      <c r="K532" s="90">
        <v>0</v>
      </c>
      <c r="L532" s="90">
        <v>0.89968288619999992</v>
      </c>
      <c r="M532" s="90">
        <v>30.9</v>
      </c>
      <c r="N532" s="90">
        <v>0.85831510170000003</v>
      </c>
      <c r="O532" s="91">
        <v>44.061338141179995</v>
      </c>
      <c r="P532" s="91">
        <v>0</v>
      </c>
      <c r="Q532" s="103">
        <v>0</v>
      </c>
      <c r="R532" s="26" t="str">
        <f t="shared" ca="1" si="49"/>
        <v/>
      </c>
      <c r="S532" s="24"/>
      <c r="T532" s="49" t="str">
        <f t="shared" si="54"/>
        <v/>
      </c>
      <c r="U532" s="50"/>
      <c r="V532" s="50"/>
      <c r="W532" s="26" t="str">
        <f t="shared" ca="1" si="50"/>
        <v/>
      </c>
    </row>
    <row r="533" spans="1:23" x14ac:dyDescent="0.2">
      <c r="A533" s="24"/>
      <c r="B533" s="49" t="str">
        <f t="shared" si="53"/>
        <v/>
      </c>
      <c r="C533" s="50"/>
      <c r="D533" s="50"/>
      <c r="E533" s="26" t="str">
        <f t="shared" ca="1" si="51"/>
        <v/>
      </c>
      <c r="F533" s="24"/>
      <c r="G533" s="49">
        <f t="shared" si="52"/>
        <v>522</v>
      </c>
      <c r="H533" s="108" t="s">
        <v>281</v>
      </c>
      <c r="I533" s="108" t="s">
        <v>438</v>
      </c>
      <c r="J533" s="90">
        <v>0</v>
      </c>
      <c r="K533" s="90">
        <v>0</v>
      </c>
      <c r="L533" s="90">
        <v>1.41091234453</v>
      </c>
      <c r="M533" s="90">
        <v>28.879462422359996</v>
      </c>
      <c r="N533" s="90">
        <v>1.4172565165200002</v>
      </c>
      <c r="O533" s="91">
        <v>43.720598633400002</v>
      </c>
      <c r="P533" s="91">
        <v>0</v>
      </c>
      <c r="Q533" s="103">
        <v>0</v>
      </c>
      <c r="R533" s="26" t="str">
        <f t="shared" ca="1" si="49"/>
        <v/>
      </c>
      <c r="S533" s="24"/>
      <c r="T533" s="49" t="str">
        <f t="shared" si="54"/>
        <v/>
      </c>
      <c r="U533" s="50"/>
      <c r="V533" s="50"/>
      <c r="W533" s="26" t="str">
        <f t="shared" ca="1" si="50"/>
        <v/>
      </c>
    </row>
    <row r="534" spans="1:23" x14ac:dyDescent="0.2">
      <c r="A534" s="24"/>
      <c r="B534" s="49" t="str">
        <f t="shared" si="53"/>
        <v/>
      </c>
      <c r="C534" s="50"/>
      <c r="D534" s="50"/>
      <c r="E534" s="26" t="str">
        <f t="shared" ca="1" si="51"/>
        <v/>
      </c>
      <c r="F534" s="24"/>
      <c r="G534" s="49">
        <f t="shared" si="52"/>
        <v>523</v>
      </c>
      <c r="H534" s="108" t="s">
        <v>281</v>
      </c>
      <c r="I534" s="108" t="s">
        <v>1545</v>
      </c>
      <c r="J534" s="90">
        <v>0</v>
      </c>
      <c r="K534" s="90">
        <v>0</v>
      </c>
      <c r="L534" s="90">
        <v>1.356171</v>
      </c>
      <c r="M534" s="90">
        <v>29.766923054440003</v>
      </c>
      <c r="N534" s="90">
        <v>1.3257927696000003</v>
      </c>
      <c r="O534" s="91">
        <v>50.345719238860006</v>
      </c>
      <c r="P534" s="91">
        <v>0</v>
      </c>
      <c r="Q534" s="103">
        <v>0</v>
      </c>
      <c r="R534" s="26" t="str">
        <f t="shared" ca="1" si="49"/>
        <v>Error</v>
      </c>
      <c r="S534" s="24"/>
      <c r="T534" s="49" t="str">
        <f t="shared" si="54"/>
        <v/>
      </c>
      <c r="U534" s="50"/>
      <c r="V534" s="50"/>
      <c r="W534" s="26" t="str">
        <f t="shared" ca="1" si="50"/>
        <v/>
      </c>
    </row>
    <row r="535" spans="1:23" x14ac:dyDescent="0.2">
      <c r="A535" s="24"/>
      <c r="B535" s="49" t="str">
        <f t="shared" si="53"/>
        <v/>
      </c>
      <c r="C535" s="50"/>
      <c r="D535" s="50"/>
      <c r="E535" s="26" t="str">
        <f t="shared" ca="1" si="51"/>
        <v/>
      </c>
      <c r="F535" s="24"/>
      <c r="G535" s="49">
        <f t="shared" si="52"/>
        <v>524</v>
      </c>
      <c r="H535" s="108" t="s">
        <v>281</v>
      </c>
      <c r="I535" s="108" t="s">
        <v>1546</v>
      </c>
      <c r="J535" s="90">
        <v>0</v>
      </c>
      <c r="K535" s="90">
        <v>0</v>
      </c>
      <c r="L535" s="90">
        <v>0.54289223679999998</v>
      </c>
      <c r="M535" s="90">
        <v>13.9</v>
      </c>
      <c r="N535" s="90">
        <v>0.52192242319999993</v>
      </c>
      <c r="O535" s="91">
        <v>117.04756790627999</v>
      </c>
      <c r="P535" s="91">
        <v>0</v>
      </c>
      <c r="Q535" s="103">
        <v>0</v>
      </c>
      <c r="R535" s="26" t="str">
        <f t="shared" ca="1" si="49"/>
        <v>Error</v>
      </c>
      <c r="S535" s="24"/>
      <c r="T535" s="49" t="str">
        <f t="shared" si="54"/>
        <v/>
      </c>
      <c r="U535" s="50"/>
      <c r="V535" s="50"/>
      <c r="W535" s="26" t="str">
        <f t="shared" ca="1" si="50"/>
        <v/>
      </c>
    </row>
    <row r="536" spans="1:23" x14ac:dyDescent="0.2">
      <c r="A536" s="24"/>
      <c r="B536" s="49" t="str">
        <f t="shared" si="53"/>
        <v/>
      </c>
      <c r="C536" s="50"/>
      <c r="D536" s="50"/>
      <c r="E536" s="26" t="str">
        <f t="shared" ca="1" si="51"/>
        <v/>
      </c>
      <c r="F536" s="24"/>
      <c r="G536" s="49">
        <f t="shared" si="52"/>
        <v>525</v>
      </c>
      <c r="H536" s="108" t="s">
        <v>281</v>
      </c>
      <c r="I536" s="108" t="s">
        <v>523</v>
      </c>
      <c r="J536" s="90">
        <v>0</v>
      </c>
      <c r="K536" s="90">
        <v>0</v>
      </c>
      <c r="L536" s="90">
        <v>0.18096000000000001</v>
      </c>
      <c r="M536" s="90">
        <v>12.156285287779999</v>
      </c>
      <c r="N536" s="90">
        <v>0.18096000000000001</v>
      </c>
      <c r="O536" s="91">
        <v>10.87872552878</v>
      </c>
      <c r="P536" s="91">
        <v>0</v>
      </c>
      <c r="Q536" s="103">
        <v>0</v>
      </c>
      <c r="R536" s="26" t="str">
        <f t="shared" ca="1" si="49"/>
        <v/>
      </c>
      <c r="S536" s="24"/>
      <c r="T536" s="49" t="str">
        <f t="shared" si="54"/>
        <v/>
      </c>
      <c r="U536" s="50"/>
      <c r="V536" s="50"/>
      <c r="W536" s="26" t="str">
        <f t="shared" ca="1" si="50"/>
        <v/>
      </c>
    </row>
    <row r="537" spans="1:23" x14ac:dyDescent="0.2">
      <c r="A537" s="24"/>
      <c r="B537" s="49" t="str">
        <f t="shared" si="53"/>
        <v/>
      </c>
      <c r="C537" s="50"/>
      <c r="D537" s="50"/>
      <c r="E537" s="26" t="str">
        <f t="shared" ca="1" si="51"/>
        <v/>
      </c>
      <c r="F537" s="24"/>
      <c r="G537" s="49">
        <f t="shared" si="52"/>
        <v>526</v>
      </c>
      <c r="H537" s="108" t="s">
        <v>281</v>
      </c>
      <c r="I537" s="108" t="s">
        <v>1547</v>
      </c>
      <c r="J537" s="90">
        <v>0</v>
      </c>
      <c r="K537" s="90">
        <v>0</v>
      </c>
      <c r="L537" s="90">
        <v>1.181325</v>
      </c>
      <c r="M537" s="90">
        <v>30.136250614030001</v>
      </c>
      <c r="N537" s="90">
        <v>1.181325</v>
      </c>
      <c r="O537" s="91">
        <v>35.682266621869992</v>
      </c>
      <c r="P537" s="91">
        <v>0</v>
      </c>
      <c r="Q537" s="103">
        <v>0</v>
      </c>
      <c r="R537" s="26" t="str">
        <f t="shared" ca="1" si="49"/>
        <v>Error</v>
      </c>
      <c r="S537" s="24"/>
      <c r="T537" s="49" t="str">
        <f t="shared" si="54"/>
        <v/>
      </c>
      <c r="U537" s="50"/>
      <c r="V537" s="50"/>
      <c r="W537" s="26" t="str">
        <f t="shared" ca="1" si="50"/>
        <v/>
      </c>
    </row>
    <row r="538" spans="1:23" x14ac:dyDescent="0.2">
      <c r="A538" s="24"/>
      <c r="B538" s="49" t="str">
        <f t="shared" si="53"/>
        <v/>
      </c>
      <c r="C538" s="50"/>
      <c r="D538" s="50"/>
      <c r="E538" s="26" t="str">
        <f t="shared" ca="1" si="51"/>
        <v/>
      </c>
      <c r="F538" s="24"/>
      <c r="G538" s="49">
        <f t="shared" si="52"/>
        <v>527</v>
      </c>
      <c r="H538" s="108" t="s">
        <v>281</v>
      </c>
      <c r="I538" s="108" t="s">
        <v>573</v>
      </c>
      <c r="J538" s="90">
        <v>0</v>
      </c>
      <c r="K538" s="90">
        <v>0</v>
      </c>
      <c r="L538" s="90">
        <v>0.1161203935</v>
      </c>
      <c r="M538" s="90">
        <v>25.756894654400003</v>
      </c>
      <c r="N538" s="90">
        <v>6.8014141149999999E-2</v>
      </c>
      <c r="O538" s="91">
        <v>24</v>
      </c>
      <c r="P538" s="91">
        <v>0</v>
      </c>
      <c r="Q538" s="103">
        <v>0</v>
      </c>
      <c r="R538" s="26" t="str">
        <f t="shared" ca="1" si="49"/>
        <v/>
      </c>
      <c r="S538" s="24"/>
      <c r="T538" s="49" t="str">
        <f t="shared" si="54"/>
        <v/>
      </c>
      <c r="U538" s="50"/>
      <c r="V538" s="50"/>
      <c r="W538" s="26" t="str">
        <f t="shared" ca="1" si="50"/>
        <v/>
      </c>
    </row>
    <row r="539" spans="1:23" x14ac:dyDescent="0.2">
      <c r="A539" s="24"/>
      <c r="B539" s="49" t="str">
        <f t="shared" si="53"/>
        <v/>
      </c>
      <c r="C539" s="50"/>
      <c r="D539" s="50"/>
      <c r="E539" s="26" t="str">
        <f t="shared" ca="1" si="51"/>
        <v/>
      </c>
      <c r="F539" s="24"/>
      <c r="G539" s="49">
        <f t="shared" si="52"/>
        <v>528</v>
      </c>
      <c r="H539" s="108" t="s">
        <v>281</v>
      </c>
      <c r="I539" s="108" t="s">
        <v>597</v>
      </c>
      <c r="J539" s="90">
        <v>0</v>
      </c>
      <c r="K539" s="90">
        <v>0</v>
      </c>
      <c r="L539" s="90">
        <v>0.74058129855999999</v>
      </c>
      <c r="M539" s="90">
        <v>18.2</v>
      </c>
      <c r="N539" s="90">
        <v>0.75899080777999994</v>
      </c>
      <c r="O539" s="91">
        <v>43.157169926729992</v>
      </c>
      <c r="P539" s="91">
        <v>0</v>
      </c>
      <c r="Q539" s="103">
        <v>0</v>
      </c>
      <c r="R539" s="26" t="str">
        <f t="shared" ca="1" si="49"/>
        <v/>
      </c>
      <c r="S539" s="24"/>
      <c r="T539" s="49" t="str">
        <f t="shared" si="54"/>
        <v/>
      </c>
      <c r="U539" s="50"/>
      <c r="V539" s="50"/>
      <c r="W539" s="26" t="str">
        <f t="shared" ca="1" si="50"/>
        <v/>
      </c>
    </row>
    <row r="540" spans="1:23" x14ac:dyDescent="0.2">
      <c r="A540" s="24"/>
      <c r="B540" s="49" t="str">
        <f t="shared" si="53"/>
        <v/>
      </c>
      <c r="C540" s="50"/>
      <c r="D540" s="50"/>
      <c r="E540" s="26" t="str">
        <f t="shared" ca="1" si="51"/>
        <v/>
      </c>
      <c r="F540" s="24"/>
      <c r="G540" s="49">
        <f t="shared" si="52"/>
        <v>529</v>
      </c>
      <c r="H540" s="108" t="s">
        <v>281</v>
      </c>
      <c r="I540" s="108" t="s">
        <v>1548</v>
      </c>
      <c r="J540" s="90">
        <v>0</v>
      </c>
      <c r="K540" s="90">
        <v>0</v>
      </c>
      <c r="L540" s="90">
        <v>6.5418921608699998</v>
      </c>
      <c r="M540" s="90">
        <v>31.1</v>
      </c>
      <c r="N540" s="90">
        <v>6.6679766135399996</v>
      </c>
      <c r="O540" s="91">
        <v>37.436986725079997</v>
      </c>
      <c r="P540" s="91">
        <v>3.2010216608699995</v>
      </c>
      <c r="Q540" s="103">
        <v>4.7244006726499999</v>
      </c>
      <c r="R540" s="26" t="str">
        <f t="shared" ca="1" si="49"/>
        <v>Error</v>
      </c>
      <c r="S540" s="24"/>
      <c r="T540" s="49" t="str">
        <f t="shared" si="54"/>
        <v/>
      </c>
      <c r="U540" s="50"/>
      <c r="V540" s="50"/>
      <c r="W540" s="26" t="str">
        <f t="shared" ca="1" si="50"/>
        <v/>
      </c>
    </row>
    <row r="541" spans="1:23" x14ac:dyDescent="0.2">
      <c r="A541" s="24"/>
      <c r="B541" s="49" t="str">
        <f t="shared" si="53"/>
        <v/>
      </c>
      <c r="C541" s="50"/>
      <c r="D541" s="50"/>
      <c r="E541" s="26" t="str">
        <f t="shared" ca="1" si="51"/>
        <v/>
      </c>
      <c r="F541" s="24"/>
      <c r="G541" s="49">
        <f t="shared" si="52"/>
        <v>530</v>
      </c>
      <c r="H541" s="108" t="s">
        <v>281</v>
      </c>
      <c r="I541" s="108" t="s">
        <v>1549</v>
      </c>
      <c r="J541" s="90">
        <v>0</v>
      </c>
      <c r="K541" s="90">
        <v>0</v>
      </c>
      <c r="L541" s="90">
        <v>0.49916721206000003</v>
      </c>
      <c r="M541" s="90">
        <v>57.2</v>
      </c>
      <c r="N541" s="90">
        <v>0.46106323886000006</v>
      </c>
      <c r="O541" s="91">
        <v>104.56261054056</v>
      </c>
      <c r="P541" s="91">
        <v>0</v>
      </c>
      <c r="Q541" s="103">
        <v>0</v>
      </c>
      <c r="R541" s="26" t="str">
        <f t="shared" ca="1" si="49"/>
        <v>Error</v>
      </c>
      <c r="S541" s="24"/>
      <c r="T541" s="49" t="str">
        <f t="shared" si="54"/>
        <v/>
      </c>
      <c r="U541" s="50"/>
      <c r="V541" s="50"/>
      <c r="W541" s="26" t="str">
        <f t="shared" ca="1" si="50"/>
        <v/>
      </c>
    </row>
    <row r="542" spans="1:23" x14ac:dyDescent="0.2">
      <c r="A542" s="24"/>
      <c r="B542" s="49" t="str">
        <f t="shared" si="53"/>
        <v/>
      </c>
      <c r="C542" s="50"/>
      <c r="D542" s="50"/>
      <c r="E542" s="26" t="str">
        <f t="shared" ca="1" si="51"/>
        <v/>
      </c>
      <c r="F542" s="24"/>
      <c r="G542" s="49">
        <f t="shared" si="52"/>
        <v>531</v>
      </c>
      <c r="H542" s="108" t="s">
        <v>281</v>
      </c>
      <c r="I542" s="108" t="s">
        <v>1550</v>
      </c>
      <c r="J542" s="90">
        <v>0</v>
      </c>
      <c r="K542" s="90">
        <v>0</v>
      </c>
      <c r="L542" s="90">
        <v>0.86540696304999998</v>
      </c>
      <c r="M542" s="90">
        <v>14.262416988000002</v>
      </c>
      <c r="N542" s="90">
        <v>0.81042794543999985</v>
      </c>
      <c r="O542" s="91">
        <v>42.788356577720009</v>
      </c>
      <c r="P542" s="91">
        <v>0</v>
      </c>
      <c r="Q542" s="103">
        <v>0</v>
      </c>
      <c r="R542" s="26" t="str">
        <f t="shared" ca="1" si="49"/>
        <v>Error</v>
      </c>
      <c r="S542" s="24"/>
      <c r="T542" s="49" t="str">
        <f t="shared" si="54"/>
        <v/>
      </c>
      <c r="U542" s="50"/>
      <c r="V542" s="50"/>
      <c r="W542" s="26" t="str">
        <f t="shared" ca="1" si="50"/>
        <v/>
      </c>
    </row>
    <row r="543" spans="1:23" x14ac:dyDescent="0.2">
      <c r="A543" s="24"/>
      <c r="B543" s="49" t="str">
        <f t="shared" si="53"/>
        <v/>
      </c>
      <c r="C543" s="50"/>
      <c r="D543" s="50"/>
      <c r="E543" s="26" t="str">
        <f t="shared" ca="1" si="51"/>
        <v/>
      </c>
      <c r="F543" s="24"/>
      <c r="G543" s="49">
        <f t="shared" si="52"/>
        <v>532</v>
      </c>
      <c r="H543" s="108" t="s">
        <v>281</v>
      </c>
      <c r="I543" s="108" t="s">
        <v>688</v>
      </c>
      <c r="J543" s="90">
        <v>0</v>
      </c>
      <c r="K543" s="90">
        <v>0</v>
      </c>
      <c r="L543" s="90">
        <v>0</v>
      </c>
      <c r="M543" s="90">
        <v>1.3</v>
      </c>
      <c r="N543" s="90">
        <v>7.8958293609999994E-2</v>
      </c>
      <c r="O543" s="91">
        <v>55.351821301039998</v>
      </c>
      <c r="P543" s="91">
        <v>0</v>
      </c>
      <c r="Q543" s="103">
        <v>0</v>
      </c>
      <c r="R543" s="26" t="str">
        <f t="shared" ca="1" si="49"/>
        <v/>
      </c>
      <c r="S543" s="24"/>
      <c r="T543" s="49" t="str">
        <f t="shared" si="54"/>
        <v/>
      </c>
      <c r="U543" s="50"/>
      <c r="V543" s="50"/>
      <c r="W543" s="26" t="str">
        <f t="shared" ca="1" si="50"/>
        <v/>
      </c>
    </row>
    <row r="544" spans="1:23" x14ac:dyDescent="0.2">
      <c r="A544" s="24"/>
      <c r="B544" s="49" t="str">
        <f t="shared" si="53"/>
        <v/>
      </c>
      <c r="C544" s="50"/>
      <c r="D544" s="50"/>
      <c r="E544" s="26" t="str">
        <f t="shared" ca="1" si="51"/>
        <v/>
      </c>
      <c r="F544" s="24"/>
      <c r="G544" s="49">
        <f t="shared" si="52"/>
        <v>533</v>
      </c>
      <c r="H544" s="108" t="s">
        <v>281</v>
      </c>
      <c r="I544" s="108" t="s">
        <v>1551</v>
      </c>
      <c r="J544" s="90">
        <v>0</v>
      </c>
      <c r="K544" s="90">
        <v>0</v>
      </c>
      <c r="L544" s="90">
        <v>0</v>
      </c>
      <c r="M544" s="90">
        <v>0</v>
      </c>
      <c r="N544" s="90">
        <v>0.22773523968000003</v>
      </c>
      <c r="O544" s="91">
        <v>65.577379571249992</v>
      </c>
      <c r="P544" s="91">
        <v>0</v>
      </c>
      <c r="Q544" s="103">
        <v>0</v>
      </c>
      <c r="R544" s="26" t="str">
        <f t="shared" ca="1" si="49"/>
        <v>Error</v>
      </c>
      <c r="S544" s="24"/>
      <c r="T544" s="49" t="str">
        <f t="shared" si="54"/>
        <v/>
      </c>
      <c r="U544" s="50"/>
      <c r="V544" s="50"/>
      <c r="W544" s="26" t="str">
        <f t="shared" ca="1" si="50"/>
        <v/>
      </c>
    </row>
    <row r="545" spans="1:23" x14ac:dyDescent="0.2">
      <c r="A545" s="24"/>
      <c r="B545" s="49" t="str">
        <f t="shared" si="53"/>
        <v/>
      </c>
      <c r="C545" s="50"/>
      <c r="D545" s="50"/>
      <c r="E545" s="26" t="str">
        <f t="shared" ca="1" si="51"/>
        <v/>
      </c>
      <c r="F545" s="24"/>
      <c r="G545" s="49">
        <f t="shared" si="52"/>
        <v>534</v>
      </c>
      <c r="H545" s="108" t="s">
        <v>281</v>
      </c>
      <c r="I545" s="108" t="s">
        <v>1552</v>
      </c>
      <c r="J545" s="90">
        <v>0</v>
      </c>
      <c r="K545" s="90">
        <v>0</v>
      </c>
      <c r="L545" s="90">
        <v>19.878763988709999</v>
      </c>
      <c r="M545" s="90">
        <v>35.700000000000003</v>
      </c>
      <c r="N545" s="90">
        <v>19.92400777412</v>
      </c>
      <c r="O545" s="91">
        <v>39.992095333959995</v>
      </c>
      <c r="P545" s="91">
        <v>10.75267391667</v>
      </c>
      <c r="Q545" s="103">
        <v>2.6217416240699993</v>
      </c>
      <c r="R545" s="26" t="str">
        <f t="shared" ca="1" si="49"/>
        <v>Error</v>
      </c>
      <c r="S545" s="24"/>
      <c r="T545" s="49" t="str">
        <f t="shared" si="54"/>
        <v/>
      </c>
      <c r="U545" s="50"/>
      <c r="V545" s="50"/>
      <c r="W545" s="26" t="str">
        <f t="shared" ca="1" si="50"/>
        <v/>
      </c>
    </row>
    <row r="546" spans="1:23" x14ac:dyDescent="0.2">
      <c r="A546" s="24"/>
      <c r="B546" s="49" t="str">
        <f t="shared" si="53"/>
        <v/>
      </c>
      <c r="C546" s="50"/>
      <c r="D546" s="50"/>
      <c r="E546" s="26" t="str">
        <f t="shared" ca="1" si="51"/>
        <v/>
      </c>
      <c r="F546" s="24"/>
      <c r="G546" s="49">
        <f t="shared" si="52"/>
        <v>535</v>
      </c>
      <c r="H546" s="108" t="s">
        <v>281</v>
      </c>
      <c r="I546" s="108" t="s">
        <v>749</v>
      </c>
      <c r="J546" s="90">
        <v>0</v>
      </c>
      <c r="K546" s="90">
        <v>0</v>
      </c>
      <c r="L546" s="90">
        <v>0.30512600000000001</v>
      </c>
      <c r="M546" s="90">
        <v>22.3</v>
      </c>
      <c r="N546" s="90">
        <v>0.30111054184000002</v>
      </c>
      <c r="O546" s="91">
        <v>35.003798721700001</v>
      </c>
      <c r="P546" s="91">
        <v>0</v>
      </c>
      <c r="Q546" s="103">
        <v>0</v>
      </c>
      <c r="R546" s="26" t="str">
        <f t="shared" ca="1" si="49"/>
        <v/>
      </c>
      <c r="S546" s="24"/>
      <c r="T546" s="49" t="str">
        <f t="shared" si="54"/>
        <v/>
      </c>
      <c r="U546" s="50"/>
      <c r="V546" s="50"/>
      <c r="W546" s="26" t="str">
        <f t="shared" ca="1" si="50"/>
        <v/>
      </c>
    </row>
    <row r="547" spans="1:23" x14ac:dyDescent="0.2">
      <c r="A547" s="24"/>
      <c r="B547" s="49" t="str">
        <f t="shared" si="53"/>
        <v/>
      </c>
      <c r="C547" s="50"/>
      <c r="D547" s="50"/>
      <c r="E547" s="26" t="str">
        <f t="shared" ca="1" si="51"/>
        <v/>
      </c>
      <c r="F547" s="24"/>
      <c r="G547" s="49">
        <f t="shared" si="52"/>
        <v>536</v>
      </c>
      <c r="H547" s="108" t="s">
        <v>281</v>
      </c>
      <c r="I547" s="108" t="s">
        <v>1553</v>
      </c>
      <c r="J547" s="90">
        <v>0</v>
      </c>
      <c r="K547" s="90">
        <v>0</v>
      </c>
      <c r="L547" s="90">
        <v>1.09731075662</v>
      </c>
      <c r="M547" s="90">
        <v>33.660323830050004</v>
      </c>
      <c r="N547" s="90">
        <v>1.07764564934</v>
      </c>
      <c r="O547" s="91">
        <v>108.68267299872001</v>
      </c>
      <c r="P547" s="91">
        <v>0</v>
      </c>
      <c r="Q547" s="103">
        <v>0</v>
      </c>
      <c r="R547" s="26" t="str">
        <f t="shared" ca="1" si="49"/>
        <v>Error</v>
      </c>
      <c r="S547" s="24"/>
      <c r="T547" s="49" t="str">
        <f t="shared" si="54"/>
        <v/>
      </c>
      <c r="U547" s="50"/>
      <c r="V547" s="50"/>
      <c r="W547" s="26" t="str">
        <f t="shared" ca="1" si="50"/>
        <v/>
      </c>
    </row>
    <row r="548" spans="1:23" x14ac:dyDescent="0.2">
      <c r="A548" s="24"/>
      <c r="B548" s="49" t="str">
        <f t="shared" si="53"/>
        <v/>
      </c>
      <c r="C548" s="50"/>
      <c r="D548" s="50"/>
      <c r="E548" s="26" t="str">
        <f t="shared" ca="1" si="51"/>
        <v/>
      </c>
      <c r="F548" s="24"/>
      <c r="G548" s="49">
        <f t="shared" si="52"/>
        <v>537</v>
      </c>
      <c r="H548" s="108" t="s">
        <v>281</v>
      </c>
      <c r="I548" s="108" t="s">
        <v>1554</v>
      </c>
      <c r="J548" s="90">
        <v>0</v>
      </c>
      <c r="K548" s="90">
        <v>0</v>
      </c>
      <c r="L548" s="90">
        <v>1.5764499999999999</v>
      </c>
      <c r="M548" s="90">
        <v>43.7</v>
      </c>
      <c r="N548" s="90">
        <v>1.5764499999999999</v>
      </c>
      <c r="O548" s="91">
        <v>153.16644925844997</v>
      </c>
      <c r="P548" s="91">
        <v>0</v>
      </c>
      <c r="Q548" s="103">
        <v>0</v>
      </c>
      <c r="R548" s="26" t="str">
        <f t="shared" ca="1" si="49"/>
        <v>Error</v>
      </c>
      <c r="S548" s="24"/>
      <c r="T548" s="49" t="str">
        <f t="shared" si="54"/>
        <v/>
      </c>
      <c r="U548" s="50"/>
      <c r="V548" s="50"/>
      <c r="W548" s="26" t="str">
        <f t="shared" ca="1" si="50"/>
        <v/>
      </c>
    </row>
    <row r="549" spans="1:23" x14ac:dyDescent="0.2">
      <c r="A549" s="24"/>
      <c r="B549" s="49" t="str">
        <f t="shared" si="53"/>
        <v/>
      </c>
      <c r="C549" s="50"/>
      <c r="D549" s="50"/>
      <c r="E549" s="26" t="str">
        <f t="shared" ca="1" si="51"/>
        <v/>
      </c>
      <c r="F549" s="24"/>
      <c r="G549" s="49">
        <f t="shared" si="52"/>
        <v>538</v>
      </c>
      <c r="H549" s="108" t="s">
        <v>281</v>
      </c>
      <c r="I549" s="108" t="s">
        <v>804</v>
      </c>
      <c r="J549" s="90">
        <v>0</v>
      </c>
      <c r="K549" s="90">
        <v>0</v>
      </c>
      <c r="L549" s="90">
        <v>0.18933910536000004</v>
      </c>
      <c r="M549" s="90">
        <v>13.32255182111</v>
      </c>
      <c r="N549" s="90">
        <v>0.7450147867600001</v>
      </c>
      <c r="O549" s="91">
        <v>36.209184715699998</v>
      </c>
      <c r="P549" s="91">
        <v>0</v>
      </c>
      <c r="Q549" s="103">
        <v>0</v>
      </c>
      <c r="R549" s="26" t="str">
        <f t="shared" ca="1" si="49"/>
        <v/>
      </c>
      <c r="S549" s="24"/>
      <c r="T549" s="49" t="str">
        <f t="shared" si="54"/>
        <v/>
      </c>
      <c r="U549" s="50"/>
      <c r="V549" s="50"/>
      <c r="W549" s="26" t="str">
        <f t="shared" ca="1" si="50"/>
        <v/>
      </c>
    </row>
    <row r="550" spans="1:23" x14ac:dyDescent="0.2">
      <c r="A550" s="24"/>
      <c r="B550" s="49" t="str">
        <f t="shared" si="53"/>
        <v/>
      </c>
      <c r="C550" s="50"/>
      <c r="D550" s="50"/>
      <c r="E550" s="26" t="str">
        <f t="shared" ca="1" si="51"/>
        <v/>
      </c>
      <c r="F550" s="24"/>
      <c r="G550" s="49">
        <f t="shared" si="52"/>
        <v>539</v>
      </c>
      <c r="H550" s="108" t="s">
        <v>281</v>
      </c>
      <c r="I550" s="108" t="s">
        <v>820</v>
      </c>
      <c r="J550" s="90">
        <v>0</v>
      </c>
      <c r="K550" s="90">
        <v>0</v>
      </c>
      <c r="L550" s="90">
        <v>3.309431</v>
      </c>
      <c r="M550" s="90">
        <v>37.717181682929997</v>
      </c>
      <c r="N550" s="90">
        <v>3.3013890826700005</v>
      </c>
      <c r="O550" s="91">
        <v>36.27683392929</v>
      </c>
      <c r="P550" s="91">
        <v>2.8278756951899999</v>
      </c>
      <c r="Q550" s="103">
        <v>1.7544219465299999</v>
      </c>
      <c r="R550" s="26" t="str">
        <f t="shared" ca="1" si="49"/>
        <v/>
      </c>
      <c r="S550" s="24"/>
      <c r="T550" s="49" t="str">
        <f t="shared" si="54"/>
        <v/>
      </c>
      <c r="U550" s="50"/>
      <c r="V550" s="50"/>
      <c r="W550" s="26" t="str">
        <f t="shared" ca="1" si="50"/>
        <v/>
      </c>
    </row>
    <row r="551" spans="1:23" x14ac:dyDescent="0.2">
      <c r="A551" s="24"/>
      <c r="B551" s="49" t="str">
        <f t="shared" si="53"/>
        <v/>
      </c>
      <c r="C551" s="50"/>
      <c r="D551" s="50"/>
      <c r="E551" s="26" t="str">
        <f t="shared" ca="1" si="51"/>
        <v/>
      </c>
      <c r="F551" s="24"/>
      <c r="G551" s="49">
        <f t="shared" si="52"/>
        <v>540</v>
      </c>
      <c r="H551" s="108" t="s">
        <v>281</v>
      </c>
      <c r="I551" s="108" t="s">
        <v>1555</v>
      </c>
      <c r="J551" s="90">
        <v>0</v>
      </c>
      <c r="K551" s="90">
        <v>0</v>
      </c>
      <c r="L551" s="90">
        <v>0</v>
      </c>
      <c r="M551" s="90">
        <v>1.5</v>
      </c>
      <c r="N551" s="90">
        <v>0</v>
      </c>
      <c r="O551" s="91">
        <v>15.674410908990001</v>
      </c>
      <c r="P551" s="91">
        <v>0</v>
      </c>
      <c r="Q551" s="103">
        <v>0</v>
      </c>
      <c r="R551" s="26" t="str">
        <f t="shared" ca="1" si="49"/>
        <v>Error</v>
      </c>
      <c r="S551" s="24"/>
      <c r="T551" s="49" t="str">
        <f t="shared" si="54"/>
        <v/>
      </c>
      <c r="U551" s="50"/>
      <c r="V551" s="50"/>
      <c r="W551" s="26" t="str">
        <f t="shared" ca="1" si="50"/>
        <v/>
      </c>
    </row>
    <row r="552" spans="1:23" x14ac:dyDescent="0.2">
      <c r="A552" s="24"/>
      <c r="B552" s="49" t="str">
        <f t="shared" si="53"/>
        <v/>
      </c>
      <c r="C552" s="50"/>
      <c r="D552" s="50"/>
      <c r="E552" s="26" t="str">
        <f t="shared" ca="1" si="51"/>
        <v/>
      </c>
      <c r="F552" s="24"/>
      <c r="G552" s="49">
        <f t="shared" si="52"/>
        <v>541</v>
      </c>
      <c r="H552" s="108" t="s">
        <v>281</v>
      </c>
      <c r="I552" s="108" t="s">
        <v>856</v>
      </c>
      <c r="J552" s="90">
        <v>0</v>
      </c>
      <c r="K552" s="90">
        <v>0</v>
      </c>
      <c r="L552" s="90">
        <v>1.8533512429900001</v>
      </c>
      <c r="M552" s="90">
        <v>28.4</v>
      </c>
      <c r="N552" s="90">
        <v>1.8732273169200002</v>
      </c>
      <c r="O552" s="91">
        <v>46.054719946249989</v>
      </c>
      <c r="P552" s="91">
        <v>0</v>
      </c>
      <c r="Q552" s="103">
        <v>0</v>
      </c>
      <c r="R552" s="26" t="str">
        <f t="shared" ca="1" si="49"/>
        <v/>
      </c>
      <c r="S552" s="24"/>
      <c r="T552" s="49" t="str">
        <f t="shared" si="54"/>
        <v/>
      </c>
      <c r="U552" s="50"/>
      <c r="V552" s="50"/>
      <c r="W552" s="26" t="str">
        <f t="shared" ca="1" si="50"/>
        <v/>
      </c>
    </row>
    <row r="553" spans="1:23" x14ac:dyDescent="0.2">
      <c r="A553" s="24"/>
      <c r="B553" s="49" t="str">
        <f t="shared" si="53"/>
        <v/>
      </c>
      <c r="C553" s="50"/>
      <c r="D553" s="50"/>
      <c r="E553" s="26" t="str">
        <f t="shared" ca="1" si="51"/>
        <v/>
      </c>
      <c r="F553" s="24"/>
      <c r="G553" s="49">
        <f t="shared" si="52"/>
        <v>542</v>
      </c>
      <c r="H553" s="108" t="s">
        <v>281</v>
      </c>
      <c r="I553" s="108" t="s">
        <v>1415</v>
      </c>
      <c r="J553" s="90">
        <v>0</v>
      </c>
      <c r="K553" s="90">
        <v>0</v>
      </c>
      <c r="L553" s="90">
        <v>0</v>
      </c>
      <c r="M553" s="90">
        <v>1.9</v>
      </c>
      <c r="N553" s="90">
        <v>0</v>
      </c>
      <c r="O553" s="91">
        <v>5.0999999999999996</v>
      </c>
      <c r="P553" s="91">
        <v>0</v>
      </c>
      <c r="Q553" s="103">
        <v>0</v>
      </c>
      <c r="R553" s="26" t="str">
        <f t="shared" ca="1" si="49"/>
        <v>Error</v>
      </c>
      <c r="S553" s="24"/>
      <c r="T553" s="49" t="str">
        <f t="shared" si="54"/>
        <v/>
      </c>
      <c r="U553" s="50"/>
      <c r="V553" s="50"/>
      <c r="W553" s="26" t="str">
        <f t="shared" ca="1" si="50"/>
        <v/>
      </c>
    </row>
    <row r="554" spans="1:23" x14ac:dyDescent="0.2">
      <c r="A554" s="24"/>
      <c r="B554" s="49" t="str">
        <f t="shared" si="53"/>
        <v/>
      </c>
      <c r="C554" s="50"/>
      <c r="D554" s="50"/>
      <c r="E554" s="26" t="str">
        <f t="shared" ca="1" si="51"/>
        <v/>
      </c>
      <c r="F554" s="24"/>
      <c r="G554" s="49">
        <f t="shared" si="52"/>
        <v>543</v>
      </c>
      <c r="H554" s="108" t="s">
        <v>281</v>
      </c>
      <c r="I554" s="108" t="s">
        <v>889</v>
      </c>
      <c r="J554" s="90">
        <v>0</v>
      </c>
      <c r="K554" s="90">
        <v>0</v>
      </c>
      <c r="L554" s="90">
        <v>1.0415369999999999</v>
      </c>
      <c r="M554" s="90">
        <v>28.891123224560001</v>
      </c>
      <c r="N554" s="90">
        <v>1.0415369999999999</v>
      </c>
      <c r="O554" s="91">
        <v>49.250606033760008</v>
      </c>
      <c r="P554" s="91">
        <v>0</v>
      </c>
      <c r="Q554" s="103">
        <v>0</v>
      </c>
      <c r="R554" s="26" t="str">
        <f t="shared" ca="1" si="49"/>
        <v/>
      </c>
      <c r="S554" s="24"/>
      <c r="T554" s="49" t="str">
        <f t="shared" si="54"/>
        <v/>
      </c>
      <c r="U554" s="50"/>
      <c r="V554" s="50"/>
      <c r="W554" s="26" t="str">
        <f t="shared" ca="1" si="50"/>
        <v/>
      </c>
    </row>
    <row r="555" spans="1:23" x14ac:dyDescent="0.2">
      <c r="A555" s="24"/>
      <c r="B555" s="49" t="str">
        <f t="shared" si="53"/>
        <v/>
      </c>
      <c r="C555" s="50"/>
      <c r="D555" s="50"/>
      <c r="E555" s="26" t="str">
        <f t="shared" ca="1" si="51"/>
        <v/>
      </c>
      <c r="F555" s="24"/>
      <c r="G555" s="49">
        <f t="shared" si="52"/>
        <v>544</v>
      </c>
      <c r="H555" s="108" t="s">
        <v>281</v>
      </c>
      <c r="I555" s="108" t="s">
        <v>1556</v>
      </c>
      <c r="J555" s="90">
        <v>0</v>
      </c>
      <c r="K555" s="90">
        <v>0</v>
      </c>
      <c r="L555" s="90">
        <v>7.8556936110599995</v>
      </c>
      <c r="M555" s="90">
        <v>54.752533303549988</v>
      </c>
      <c r="N555" s="90">
        <v>7.8672030918200004</v>
      </c>
      <c r="O555" s="91">
        <v>74.163566738249983</v>
      </c>
      <c r="P555" s="91">
        <v>1.89291542472</v>
      </c>
      <c r="Q555" s="103">
        <v>1.7590436112900001</v>
      </c>
      <c r="R555" s="26" t="str">
        <f t="shared" ca="1" si="49"/>
        <v>Error</v>
      </c>
      <c r="S555" s="24"/>
      <c r="T555" s="49" t="str">
        <f t="shared" si="54"/>
        <v/>
      </c>
      <c r="U555" s="50"/>
      <c r="V555" s="50"/>
      <c r="W555" s="26" t="str">
        <f t="shared" ca="1" si="50"/>
        <v/>
      </c>
    </row>
    <row r="556" spans="1:23" x14ac:dyDescent="0.2">
      <c r="A556" s="24"/>
      <c r="B556" s="49" t="str">
        <f t="shared" si="53"/>
        <v/>
      </c>
      <c r="C556" s="50"/>
      <c r="D556" s="50"/>
      <c r="E556" s="26" t="str">
        <f t="shared" ca="1" si="51"/>
        <v/>
      </c>
      <c r="F556" s="24"/>
      <c r="G556" s="49">
        <f t="shared" si="52"/>
        <v>545</v>
      </c>
      <c r="H556" s="108" t="s">
        <v>281</v>
      </c>
      <c r="I556" s="108" t="s">
        <v>1557</v>
      </c>
      <c r="J556" s="90">
        <v>0</v>
      </c>
      <c r="K556" s="90">
        <v>0</v>
      </c>
      <c r="L556" s="90">
        <v>1.2827422241600002</v>
      </c>
      <c r="M556" s="90">
        <v>14.5</v>
      </c>
      <c r="N556" s="90">
        <v>1.28051622528</v>
      </c>
      <c r="O556" s="91">
        <v>79.091989413399986</v>
      </c>
      <c r="P556" s="91">
        <v>0</v>
      </c>
      <c r="Q556" s="103">
        <v>0</v>
      </c>
      <c r="R556" s="26" t="str">
        <f t="shared" ca="1" si="49"/>
        <v>Error</v>
      </c>
      <c r="S556" s="24"/>
      <c r="T556" s="49" t="str">
        <f t="shared" si="54"/>
        <v/>
      </c>
      <c r="U556" s="50"/>
      <c r="V556" s="50"/>
      <c r="W556" s="26" t="str">
        <f t="shared" ca="1" si="50"/>
        <v/>
      </c>
    </row>
    <row r="557" spans="1:23" x14ac:dyDescent="0.2">
      <c r="A557" s="24"/>
      <c r="B557" s="49" t="str">
        <f t="shared" si="53"/>
        <v/>
      </c>
      <c r="C557" s="50"/>
      <c r="D557" s="50"/>
      <c r="E557" s="26" t="str">
        <f t="shared" ca="1" si="51"/>
        <v/>
      </c>
      <c r="F557" s="24"/>
      <c r="G557" s="49">
        <f t="shared" si="52"/>
        <v>546</v>
      </c>
      <c r="H557" s="108" t="s">
        <v>281</v>
      </c>
      <c r="I557" s="108" t="s">
        <v>934</v>
      </c>
      <c r="J557" s="90">
        <v>0</v>
      </c>
      <c r="K557" s="90">
        <v>0</v>
      </c>
      <c r="L557" s="90">
        <v>0.16429151761999999</v>
      </c>
      <c r="M557" s="90">
        <v>10.4</v>
      </c>
      <c r="N557" s="90">
        <v>0.19350120106000002</v>
      </c>
      <c r="O557" s="91">
        <v>46.443339471550004</v>
      </c>
      <c r="P557" s="91">
        <v>0</v>
      </c>
      <c r="Q557" s="103">
        <v>0</v>
      </c>
      <c r="R557" s="26" t="str">
        <f t="shared" ca="1" si="49"/>
        <v/>
      </c>
      <c r="S557" s="24"/>
      <c r="T557" s="49" t="str">
        <f t="shared" si="54"/>
        <v/>
      </c>
      <c r="U557" s="50"/>
      <c r="V557" s="50"/>
      <c r="W557" s="26" t="str">
        <f t="shared" ca="1" si="50"/>
        <v/>
      </c>
    </row>
    <row r="558" spans="1:23" x14ac:dyDescent="0.2">
      <c r="A558" s="24"/>
      <c r="B558" s="49" t="str">
        <f t="shared" si="53"/>
        <v/>
      </c>
      <c r="C558" s="50"/>
      <c r="D558" s="50"/>
      <c r="E558" s="26" t="str">
        <f t="shared" ca="1" si="51"/>
        <v/>
      </c>
      <c r="F558" s="24"/>
      <c r="G558" s="49">
        <f t="shared" si="52"/>
        <v>547</v>
      </c>
      <c r="H558" s="108" t="s">
        <v>281</v>
      </c>
      <c r="I558" s="108" t="s">
        <v>948</v>
      </c>
      <c r="J558" s="90">
        <v>0</v>
      </c>
      <c r="K558" s="90">
        <v>0</v>
      </c>
      <c r="L558" s="90">
        <v>7.7216660693799994</v>
      </c>
      <c r="M558" s="90">
        <v>34.995568742059994</v>
      </c>
      <c r="N558" s="90">
        <v>7.7938369999999999</v>
      </c>
      <c r="O558" s="91">
        <v>37.129408507640001</v>
      </c>
      <c r="P558" s="91">
        <v>1.8744957368699999</v>
      </c>
      <c r="Q558" s="103">
        <v>0.4401140751</v>
      </c>
      <c r="R558" s="26" t="str">
        <f t="shared" ca="1" si="49"/>
        <v/>
      </c>
      <c r="S558" s="24"/>
      <c r="T558" s="49" t="str">
        <f t="shared" si="54"/>
        <v/>
      </c>
      <c r="U558" s="50"/>
      <c r="V558" s="50"/>
      <c r="W558" s="26" t="str">
        <f t="shared" ca="1" si="50"/>
        <v/>
      </c>
    </row>
    <row r="559" spans="1:23" x14ac:dyDescent="0.2">
      <c r="A559" s="24"/>
      <c r="B559" s="49" t="str">
        <f t="shared" si="53"/>
        <v/>
      </c>
      <c r="C559" s="50"/>
      <c r="D559" s="50"/>
      <c r="E559" s="26" t="str">
        <f t="shared" ca="1" si="51"/>
        <v/>
      </c>
      <c r="F559" s="24"/>
      <c r="G559" s="49">
        <f t="shared" si="52"/>
        <v>548</v>
      </c>
      <c r="H559" s="108" t="s">
        <v>281</v>
      </c>
      <c r="I559" s="108" t="s">
        <v>1558</v>
      </c>
      <c r="J559" s="90">
        <v>0</v>
      </c>
      <c r="K559" s="90">
        <v>0</v>
      </c>
      <c r="L559" s="90">
        <v>0</v>
      </c>
      <c r="M559" s="90">
        <v>15.8</v>
      </c>
      <c r="N559" s="90">
        <v>0</v>
      </c>
      <c r="O559" s="91">
        <v>33.533173838570001</v>
      </c>
      <c r="P559" s="91">
        <v>0</v>
      </c>
      <c r="Q559" s="103">
        <v>0</v>
      </c>
      <c r="R559" s="26" t="str">
        <f t="shared" ca="1" si="49"/>
        <v>Error</v>
      </c>
      <c r="S559" s="24"/>
      <c r="T559" s="49" t="str">
        <f t="shared" si="54"/>
        <v/>
      </c>
      <c r="U559" s="50"/>
      <c r="V559" s="50"/>
      <c r="W559" s="26" t="str">
        <f t="shared" ca="1" si="50"/>
        <v/>
      </c>
    </row>
    <row r="560" spans="1:23" x14ac:dyDescent="0.2">
      <c r="A560" s="24"/>
      <c r="B560" s="49" t="str">
        <f t="shared" si="53"/>
        <v/>
      </c>
      <c r="C560" s="50"/>
      <c r="D560" s="50"/>
      <c r="E560" s="26" t="str">
        <f t="shared" ca="1" si="51"/>
        <v/>
      </c>
      <c r="F560" s="24"/>
      <c r="G560" s="49">
        <f t="shared" si="52"/>
        <v>549</v>
      </c>
      <c r="H560" s="108" t="s">
        <v>281</v>
      </c>
      <c r="I560" s="108" t="s">
        <v>1559</v>
      </c>
      <c r="J560" s="90">
        <v>0</v>
      </c>
      <c r="K560" s="90">
        <v>0</v>
      </c>
      <c r="L560" s="90">
        <v>14.311452424709998</v>
      </c>
      <c r="M560" s="90">
        <v>60.7</v>
      </c>
      <c r="N560" s="90">
        <v>14.453280366910001</v>
      </c>
      <c r="O560" s="91">
        <v>81.501049304070008</v>
      </c>
      <c r="P560" s="91">
        <v>4.0157568777200003</v>
      </c>
      <c r="Q560" s="103">
        <v>0.12869846536000001</v>
      </c>
      <c r="R560" s="26" t="str">
        <f t="shared" ca="1" si="49"/>
        <v>Error</v>
      </c>
      <c r="S560" s="24"/>
      <c r="T560" s="49" t="str">
        <f t="shared" si="54"/>
        <v/>
      </c>
      <c r="U560" s="50"/>
      <c r="V560" s="50"/>
      <c r="W560" s="26" t="str">
        <f t="shared" ca="1" si="50"/>
        <v/>
      </c>
    </row>
    <row r="561" spans="1:23" x14ac:dyDescent="0.2">
      <c r="A561" s="24"/>
      <c r="B561" s="49" t="str">
        <f t="shared" si="53"/>
        <v/>
      </c>
      <c r="C561" s="50"/>
      <c r="D561" s="50"/>
      <c r="E561" s="26" t="str">
        <f t="shared" ca="1" si="51"/>
        <v/>
      </c>
      <c r="F561" s="24"/>
      <c r="G561" s="49">
        <f t="shared" si="52"/>
        <v>550</v>
      </c>
      <c r="H561" s="108" t="s">
        <v>281</v>
      </c>
      <c r="I561" s="108" t="s">
        <v>1560</v>
      </c>
      <c r="J561" s="90">
        <v>0</v>
      </c>
      <c r="K561" s="90">
        <v>0</v>
      </c>
      <c r="L561" s="90">
        <v>0.29207409839999998</v>
      </c>
      <c r="M561" s="90">
        <v>28</v>
      </c>
      <c r="N561" s="90">
        <v>0.32858336069999999</v>
      </c>
      <c r="O561" s="91">
        <v>90.490526241249981</v>
      </c>
      <c r="P561" s="91">
        <v>0</v>
      </c>
      <c r="Q561" s="103">
        <v>0</v>
      </c>
      <c r="R561" s="26" t="str">
        <f t="shared" ca="1" si="49"/>
        <v>Error</v>
      </c>
      <c r="S561" s="24"/>
      <c r="T561" s="49" t="str">
        <f t="shared" si="54"/>
        <v/>
      </c>
      <c r="U561" s="50"/>
      <c r="V561" s="50"/>
      <c r="W561" s="26" t="str">
        <f t="shared" ca="1" si="50"/>
        <v/>
      </c>
    </row>
    <row r="562" spans="1:23" x14ac:dyDescent="0.2">
      <c r="A562" s="24"/>
      <c r="B562" s="49" t="str">
        <f t="shared" si="53"/>
        <v/>
      </c>
      <c r="C562" s="50"/>
      <c r="D562" s="50"/>
      <c r="E562" s="26" t="str">
        <f t="shared" ca="1" si="51"/>
        <v/>
      </c>
      <c r="F562" s="24"/>
      <c r="G562" s="49">
        <f t="shared" si="52"/>
        <v>551</v>
      </c>
      <c r="H562" s="108" t="s">
        <v>281</v>
      </c>
      <c r="I562" s="108" t="s">
        <v>1561</v>
      </c>
      <c r="J562" s="90">
        <v>0</v>
      </c>
      <c r="K562" s="90">
        <v>0</v>
      </c>
      <c r="L562" s="90">
        <v>1.033328</v>
      </c>
      <c r="M562" s="90">
        <v>25</v>
      </c>
      <c r="N562" s="90">
        <v>1.033328</v>
      </c>
      <c r="O562" s="91">
        <v>25.412873840759996</v>
      </c>
      <c r="P562" s="91">
        <v>0</v>
      </c>
      <c r="Q562" s="103">
        <v>0</v>
      </c>
      <c r="R562" s="26" t="str">
        <f t="shared" ca="1" si="49"/>
        <v>Error</v>
      </c>
      <c r="S562" s="24"/>
      <c r="T562" s="49" t="str">
        <f t="shared" si="54"/>
        <v/>
      </c>
      <c r="U562" s="50"/>
      <c r="V562" s="50"/>
      <c r="W562" s="26" t="str">
        <f t="shared" ca="1" si="50"/>
        <v/>
      </c>
    </row>
    <row r="563" spans="1:23" x14ac:dyDescent="0.2">
      <c r="A563" s="24"/>
      <c r="B563" s="49" t="str">
        <f t="shared" si="53"/>
        <v/>
      </c>
      <c r="C563" s="50"/>
      <c r="D563" s="50"/>
      <c r="E563" s="26" t="str">
        <f t="shared" ca="1" si="51"/>
        <v/>
      </c>
      <c r="F563" s="24"/>
      <c r="G563" s="49">
        <f t="shared" si="52"/>
        <v>552</v>
      </c>
      <c r="H563" s="108" t="s">
        <v>281</v>
      </c>
      <c r="I563" s="108" t="s">
        <v>1562</v>
      </c>
      <c r="J563" s="90">
        <v>0</v>
      </c>
      <c r="K563" s="90">
        <v>0</v>
      </c>
      <c r="L563" s="90">
        <v>1.1263870413099999</v>
      </c>
      <c r="M563" s="90">
        <v>7.1</v>
      </c>
      <c r="N563" s="90">
        <v>1.0757905989599998</v>
      </c>
      <c r="O563" s="91">
        <v>88.825334504479997</v>
      </c>
      <c r="P563" s="91">
        <v>0</v>
      </c>
      <c r="Q563" s="103">
        <v>0</v>
      </c>
      <c r="R563" s="26" t="str">
        <f t="shared" ca="1" si="49"/>
        <v>Error</v>
      </c>
      <c r="S563" s="24"/>
      <c r="T563" s="49" t="str">
        <f t="shared" si="54"/>
        <v/>
      </c>
      <c r="U563" s="50"/>
      <c r="V563" s="50"/>
      <c r="W563" s="26" t="str">
        <f t="shared" ca="1" si="50"/>
        <v/>
      </c>
    </row>
    <row r="564" spans="1:23" x14ac:dyDescent="0.2">
      <c r="A564" s="24"/>
      <c r="B564" s="49" t="str">
        <f t="shared" si="53"/>
        <v/>
      </c>
      <c r="C564" s="50"/>
      <c r="D564" s="50"/>
      <c r="E564" s="26" t="str">
        <f t="shared" ca="1" si="51"/>
        <v/>
      </c>
      <c r="F564" s="24"/>
      <c r="G564" s="49">
        <f t="shared" si="52"/>
        <v>553</v>
      </c>
      <c r="H564" s="108" t="s">
        <v>281</v>
      </c>
      <c r="I564" s="108" t="s">
        <v>1014</v>
      </c>
      <c r="J564" s="90">
        <v>0</v>
      </c>
      <c r="K564" s="90">
        <v>0</v>
      </c>
      <c r="L564" s="90">
        <v>0.178755</v>
      </c>
      <c r="M564" s="90">
        <v>12.7</v>
      </c>
      <c r="N564" s="90">
        <v>0.178755</v>
      </c>
      <c r="O564" s="91">
        <v>36.571729323700005</v>
      </c>
      <c r="P564" s="91">
        <v>0</v>
      </c>
      <c r="Q564" s="103">
        <v>0</v>
      </c>
      <c r="R564" s="26" t="str">
        <f t="shared" ca="1" si="49"/>
        <v/>
      </c>
      <c r="S564" s="24"/>
      <c r="T564" s="49" t="str">
        <f t="shared" si="54"/>
        <v/>
      </c>
      <c r="U564" s="50"/>
      <c r="V564" s="50"/>
      <c r="W564" s="26" t="str">
        <f t="shared" ca="1" si="50"/>
        <v/>
      </c>
    </row>
    <row r="565" spans="1:23" x14ac:dyDescent="0.2">
      <c r="A565" s="24"/>
      <c r="B565" s="49" t="str">
        <f t="shared" si="53"/>
        <v/>
      </c>
      <c r="C565" s="50"/>
      <c r="D565" s="50"/>
      <c r="E565" s="26" t="str">
        <f t="shared" ca="1" si="51"/>
        <v/>
      </c>
      <c r="F565" s="24"/>
      <c r="G565" s="49">
        <f t="shared" si="52"/>
        <v>554</v>
      </c>
      <c r="H565" s="108" t="s">
        <v>281</v>
      </c>
      <c r="I565" s="108" t="s">
        <v>1022</v>
      </c>
      <c r="J565" s="90">
        <v>0</v>
      </c>
      <c r="K565" s="90">
        <v>0</v>
      </c>
      <c r="L565" s="90">
        <v>21.522507592259998</v>
      </c>
      <c r="M565" s="90">
        <v>48.4</v>
      </c>
      <c r="N565" s="90">
        <v>21.251105534159997</v>
      </c>
      <c r="O565" s="91">
        <v>76.168773171230015</v>
      </c>
      <c r="P565" s="91">
        <v>3.6447890734799997</v>
      </c>
      <c r="Q565" s="103">
        <v>0</v>
      </c>
      <c r="R565" s="26" t="str">
        <f t="shared" ca="1" si="49"/>
        <v/>
      </c>
      <c r="S565" s="24"/>
      <c r="T565" s="49" t="str">
        <f t="shared" si="54"/>
        <v/>
      </c>
      <c r="U565" s="50"/>
      <c r="V565" s="50"/>
      <c r="W565" s="26" t="str">
        <f t="shared" ca="1" si="50"/>
        <v/>
      </c>
    </row>
    <row r="566" spans="1:23" x14ac:dyDescent="0.2">
      <c r="A566" s="24"/>
      <c r="B566" s="49" t="str">
        <f t="shared" si="53"/>
        <v/>
      </c>
      <c r="C566" s="50"/>
      <c r="D566" s="50"/>
      <c r="E566" s="26" t="str">
        <f t="shared" ca="1" si="51"/>
        <v/>
      </c>
      <c r="F566" s="24"/>
      <c r="G566" s="49">
        <f t="shared" si="52"/>
        <v>555</v>
      </c>
      <c r="H566" s="108" t="s">
        <v>281</v>
      </c>
      <c r="I566" s="108" t="s">
        <v>601</v>
      </c>
      <c r="J566" s="90">
        <v>0</v>
      </c>
      <c r="K566" s="90">
        <v>0</v>
      </c>
      <c r="L566" s="90">
        <v>0.30240899999999998</v>
      </c>
      <c r="M566" s="90">
        <v>14.706582124000002</v>
      </c>
      <c r="N566" s="90">
        <v>0.30240899999999998</v>
      </c>
      <c r="O566" s="91">
        <v>32.218214823250001</v>
      </c>
      <c r="P566" s="91">
        <v>0</v>
      </c>
      <c r="Q566" s="103">
        <v>0</v>
      </c>
      <c r="R566" s="26" t="str">
        <f t="shared" ca="1" si="49"/>
        <v/>
      </c>
      <c r="S566" s="24"/>
      <c r="T566" s="49" t="str">
        <f t="shared" si="54"/>
        <v/>
      </c>
      <c r="U566" s="50"/>
      <c r="V566" s="50"/>
      <c r="W566" s="26" t="str">
        <f t="shared" ca="1" si="50"/>
        <v/>
      </c>
    </row>
    <row r="567" spans="1:23" x14ac:dyDescent="0.2">
      <c r="A567" s="24"/>
      <c r="B567" s="49" t="str">
        <f t="shared" si="53"/>
        <v/>
      </c>
      <c r="C567" s="50"/>
      <c r="D567" s="50"/>
      <c r="E567" s="26" t="str">
        <f t="shared" ca="1" si="51"/>
        <v/>
      </c>
      <c r="F567" s="24"/>
      <c r="G567" s="49">
        <f t="shared" si="52"/>
        <v>556</v>
      </c>
      <c r="H567" s="108" t="s">
        <v>281</v>
      </c>
      <c r="I567" s="108" t="s">
        <v>1563</v>
      </c>
      <c r="J567" s="90">
        <v>0</v>
      </c>
      <c r="K567" s="90">
        <v>0</v>
      </c>
      <c r="L567" s="90">
        <v>0.80668953539999999</v>
      </c>
      <c r="M567" s="90">
        <v>46.969782617310003</v>
      </c>
      <c r="N567" s="90">
        <v>0.76318556895</v>
      </c>
      <c r="O567" s="91">
        <v>73.945110711430004</v>
      </c>
      <c r="P567" s="91">
        <v>0</v>
      </c>
      <c r="Q567" s="103">
        <v>0</v>
      </c>
      <c r="R567" s="26" t="str">
        <f t="shared" ca="1" si="49"/>
        <v>Error</v>
      </c>
      <c r="S567" s="24"/>
      <c r="T567" s="49" t="str">
        <f t="shared" si="54"/>
        <v/>
      </c>
      <c r="U567" s="50"/>
      <c r="V567" s="50"/>
      <c r="W567" s="26" t="str">
        <f t="shared" ca="1" si="50"/>
        <v/>
      </c>
    </row>
    <row r="568" spans="1:23" x14ac:dyDescent="0.2">
      <c r="A568" s="24"/>
      <c r="B568" s="49" t="str">
        <f t="shared" si="53"/>
        <v/>
      </c>
      <c r="C568" s="50"/>
      <c r="D568" s="50"/>
      <c r="E568" s="26" t="str">
        <f t="shared" ca="1" si="51"/>
        <v/>
      </c>
      <c r="F568" s="24"/>
      <c r="G568" s="49">
        <f t="shared" si="52"/>
        <v>557</v>
      </c>
      <c r="H568" s="108" t="s">
        <v>281</v>
      </c>
      <c r="I568" s="108" t="s">
        <v>1053</v>
      </c>
      <c r="J568" s="90">
        <v>0</v>
      </c>
      <c r="K568" s="90">
        <v>0</v>
      </c>
      <c r="L568" s="90">
        <v>8.3754306350400007</v>
      </c>
      <c r="M568" s="90">
        <v>162.1</v>
      </c>
      <c r="N568" s="90">
        <v>8.3262255983200006</v>
      </c>
      <c r="O568" s="91">
        <v>218.16260548883</v>
      </c>
      <c r="P568" s="91">
        <v>0</v>
      </c>
      <c r="Q568" s="103">
        <v>0.15830563329000003</v>
      </c>
      <c r="R568" s="26" t="str">
        <f t="shared" ca="1" si="49"/>
        <v/>
      </c>
      <c r="S568" s="24"/>
      <c r="T568" s="49" t="str">
        <f t="shared" si="54"/>
        <v/>
      </c>
      <c r="U568" s="50"/>
      <c r="V568" s="50"/>
      <c r="W568" s="26" t="str">
        <f t="shared" ca="1" si="50"/>
        <v/>
      </c>
    </row>
    <row r="569" spans="1:23" x14ac:dyDescent="0.2">
      <c r="A569" s="24"/>
      <c r="B569" s="49" t="str">
        <f t="shared" si="53"/>
        <v/>
      </c>
      <c r="C569" s="50"/>
      <c r="D569" s="50"/>
      <c r="E569" s="26" t="str">
        <f t="shared" ca="1" si="51"/>
        <v/>
      </c>
      <c r="F569" s="24"/>
      <c r="G569" s="49">
        <f t="shared" si="52"/>
        <v>558</v>
      </c>
      <c r="H569" s="108" t="s">
        <v>281</v>
      </c>
      <c r="I569" s="108" t="s">
        <v>1062</v>
      </c>
      <c r="J569" s="90">
        <v>0</v>
      </c>
      <c r="K569" s="90">
        <v>0</v>
      </c>
      <c r="L569" s="90">
        <v>1.350336</v>
      </c>
      <c r="M569" s="90">
        <v>67.7</v>
      </c>
      <c r="N569" s="90">
        <v>1.3436653401600001</v>
      </c>
      <c r="O569" s="91">
        <v>66.487441935830006</v>
      </c>
      <c r="P569" s="91">
        <v>0</v>
      </c>
      <c r="Q569" s="103">
        <v>0</v>
      </c>
      <c r="R569" s="26" t="str">
        <f t="shared" ca="1" si="49"/>
        <v/>
      </c>
      <c r="S569" s="24"/>
      <c r="T569" s="49" t="str">
        <f t="shared" si="54"/>
        <v/>
      </c>
      <c r="U569" s="50"/>
      <c r="V569" s="50"/>
      <c r="W569" s="26" t="str">
        <f t="shared" ca="1" si="50"/>
        <v/>
      </c>
    </row>
    <row r="570" spans="1:23" x14ac:dyDescent="0.2">
      <c r="A570" s="24"/>
      <c r="B570" s="49" t="str">
        <f t="shared" si="53"/>
        <v/>
      </c>
      <c r="C570" s="50"/>
      <c r="D570" s="50"/>
      <c r="E570" s="26" t="str">
        <f t="shared" ca="1" si="51"/>
        <v/>
      </c>
      <c r="F570" s="24"/>
      <c r="G570" s="49">
        <f t="shared" si="52"/>
        <v>559</v>
      </c>
      <c r="H570" s="108" t="s">
        <v>281</v>
      </c>
      <c r="I570" s="108" t="s">
        <v>1564</v>
      </c>
      <c r="J570" s="90">
        <v>0</v>
      </c>
      <c r="K570" s="90">
        <v>0</v>
      </c>
      <c r="L570" s="90">
        <v>0.72942129664000011</v>
      </c>
      <c r="M570" s="90">
        <v>2.5</v>
      </c>
      <c r="N570" s="90">
        <v>0.72283395344000001</v>
      </c>
      <c r="O570" s="91">
        <v>17.427738330419999</v>
      </c>
      <c r="P570" s="91">
        <v>0</v>
      </c>
      <c r="Q570" s="103">
        <v>0</v>
      </c>
      <c r="R570" s="26" t="str">
        <f t="shared" ca="1" si="49"/>
        <v>Error</v>
      </c>
      <c r="S570" s="24"/>
      <c r="T570" s="49" t="str">
        <f t="shared" si="54"/>
        <v/>
      </c>
      <c r="U570" s="50"/>
      <c r="V570" s="50"/>
      <c r="W570" s="26" t="str">
        <f t="shared" ca="1" si="50"/>
        <v/>
      </c>
    </row>
    <row r="571" spans="1:23" x14ac:dyDescent="0.2">
      <c r="A571" s="24"/>
      <c r="B571" s="49" t="str">
        <f t="shared" si="53"/>
        <v/>
      </c>
      <c r="C571" s="50"/>
      <c r="D571" s="50"/>
      <c r="E571" s="26" t="str">
        <f t="shared" ca="1" si="51"/>
        <v/>
      </c>
      <c r="F571" s="24"/>
      <c r="G571" s="49">
        <f t="shared" si="52"/>
        <v>560</v>
      </c>
      <c r="H571" s="108" t="s">
        <v>281</v>
      </c>
      <c r="I571" s="108" t="s">
        <v>1078</v>
      </c>
      <c r="J571" s="90">
        <v>0</v>
      </c>
      <c r="K571" s="90">
        <v>0</v>
      </c>
      <c r="L571" s="90">
        <v>0.82747500000000007</v>
      </c>
      <c r="M571" s="90">
        <v>33.752317149180001</v>
      </c>
      <c r="N571" s="90">
        <v>0.82536493875000005</v>
      </c>
      <c r="O571" s="91">
        <v>69.801069618219998</v>
      </c>
      <c r="P571" s="91">
        <v>0</v>
      </c>
      <c r="Q571" s="103">
        <v>0</v>
      </c>
      <c r="R571" s="26" t="str">
        <f t="shared" ca="1" si="49"/>
        <v/>
      </c>
      <c r="S571" s="24"/>
      <c r="T571" s="49" t="str">
        <f t="shared" si="54"/>
        <v/>
      </c>
      <c r="U571" s="50"/>
      <c r="V571" s="50"/>
      <c r="W571" s="26" t="str">
        <f t="shared" ca="1" si="50"/>
        <v/>
      </c>
    </row>
    <row r="572" spans="1:23" x14ac:dyDescent="0.2">
      <c r="A572" s="24"/>
      <c r="B572" s="49" t="str">
        <f t="shared" si="53"/>
        <v/>
      </c>
      <c r="C572" s="50"/>
      <c r="D572" s="50"/>
      <c r="E572" s="26" t="str">
        <f t="shared" ca="1" si="51"/>
        <v/>
      </c>
      <c r="F572" s="24"/>
      <c r="G572" s="49">
        <f t="shared" si="52"/>
        <v>561</v>
      </c>
      <c r="H572" s="108" t="s">
        <v>281</v>
      </c>
      <c r="I572" s="108" t="s">
        <v>1565</v>
      </c>
      <c r="J572" s="90">
        <v>0</v>
      </c>
      <c r="K572" s="90">
        <v>0</v>
      </c>
      <c r="L572" s="90">
        <v>0.25207299999999999</v>
      </c>
      <c r="M572" s="90">
        <v>12.785816201519999</v>
      </c>
      <c r="N572" s="90">
        <v>0.25011943424999999</v>
      </c>
      <c r="O572" s="91">
        <v>16.821497276399999</v>
      </c>
      <c r="P572" s="91">
        <v>0</v>
      </c>
      <c r="Q572" s="103">
        <v>0</v>
      </c>
      <c r="R572" s="26" t="str">
        <f t="shared" ca="1" si="49"/>
        <v>Error</v>
      </c>
      <c r="S572" s="24"/>
      <c r="T572" s="49" t="str">
        <f t="shared" si="54"/>
        <v/>
      </c>
      <c r="U572" s="50"/>
      <c r="V572" s="50"/>
      <c r="W572" s="26" t="str">
        <f t="shared" ca="1" si="50"/>
        <v/>
      </c>
    </row>
    <row r="573" spans="1:23" x14ac:dyDescent="0.2">
      <c r="A573" s="24"/>
      <c r="B573" s="49" t="str">
        <f t="shared" si="53"/>
        <v/>
      </c>
      <c r="C573" s="50"/>
      <c r="D573" s="50"/>
      <c r="E573" s="26" t="str">
        <f t="shared" ca="1" si="51"/>
        <v/>
      </c>
      <c r="F573" s="24"/>
      <c r="G573" s="49">
        <f t="shared" si="52"/>
        <v>562</v>
      </c>
      <c r="H573" s="108" t="s">
        <v>281</v>
      </c>
      <c r="I573" s="108" t="s">
        <v>1091</v>
      </c>
      <c r="J573" s="90">
        <v>0</v>
      </c>
      <c r="K573" s="90">
        <v>0</v>
      </c>
      <c r="L573" s="90">
        <v>0.32581374826000004</v>
      </c>
      <c r="M573" s="90">
        <v>20.8</v>
      </c>
      <c r="N573" s="90">
        <v>0.32219379099000001</v>
      </c>
      <c r="O573" s="91">
        <v>49.595858850140004</v>
      </c>
      <c r="P573" s="91">
        <v>0</v>
      </c>
      <c r="Q573" s="103">
        <v>0</v>
      </c>
      <c r="R573" s="26" t="str">
        <f t="shared" ca="1" si="49"/>
        <v/>
      </c>
      <c r="S573" s="24"/>
      <c r="T573" s="49" t="str">
        <f t="shared" si="54"/>
        <v/>
      </c>
      <c r="U573" s="50"/>
      <c r="V573" s="50"/>
      <c r="W573" s="26" t="str">
        <f t="shared" ca="1" si="50"/>
        <v/>
      </c>
    </row>
    <row r="574" spans="1:23" x14ac:dyDescent="0.2">
      <c r="A574" s="24"/>
      <c r="B574" s="49" t="str">
        <f t="shared" si="53"/>
        <v/>
      </c>
      <c r="C574" s="50"/>
      <c r="D574" s="50"/>
      <c r="E574" s="26" t="str">
        <f t="shared" ca="1" si="51"/>
        <v/>
      </c>
      <c r="F574" s="24"/>
      <c r="G574" s="49">
        <f t="shared" si="52"/>
        <v>563</v>
      </c>
      <c r="H574" s="108" t="s">
        <v>281</v>
      </c>
      <c r="I574" s="108" t="s">
        <v>1566</v>
      </c>
      <c r="J574" s="90">
        <v>0</v>
      </c>
      <c r="K574" s="90">
        <v>0</v>
      </c>
      <c r="L574" s="90">
        <v>0</v>
      </c>
      <c r="M574" s="90">
        <v>0.3</v>
      </c>
      <c r="N574" s="90">
        <v>0</v>
      </c>
      <c r="O574" s="91">
        <v>70.430041594699986</v>
      </c>
      <c r="P574" s="91">
        <v>0</v>
      </c>
      <c r="Q574" s="103">
        <v>0</v>
      </c>
      <c r="R574" s="26" t="str">
        <f t="shared" ca="1" si="49"/>
        <v>Error</v>
      </c>
      <c r="S574" s="24"/>
      <c r="T574" s="49" t="str">
        <f t="shared" si="54"/>
        <v/>
      </c>
      <c r="U574" s="50"/>
      <c r="V574" s="50"/>
      <c r="W574" s="26" t="str">
        <f t="shared" ca="1" si="50"/>
        <v/>
      </c>
    </row>
    <row r="575" spans="1:23" x14ac:dyDescent="0.2">
      <c r="A575" s="24"/>
      <c r="B575" s="49" t="str">
        <f t="shared" si="53"/>
        <v/>
      </c>
      <c r="C575" s="50"/>
      <c r="D575" s="50"/>
      <c r="E575" s="26" t="str">
        <f t="shared" ca="1" si="51"/>
        <v/>
      </c>
      <c r="F575" s="24"/>
      <c r="G575" s="49">
        <f t="shared" si="52"/>
        <v>564</v>
      </c>
      <c r="H575" s="108" t="s">
        <v>281</v>
      </c>
      <c r="I575" s="108" t="s">
        <v>1567</v>
      </c>
      <c r="J575" s="90">
        <v>0</v>
      </c>
      <c r="K575" s="90">
        <v>0</v>
      </c>
      <c r="L575" s="90">
        <v>0.36774299999999999</v>
      </c>
      <c r="M575" s="90">
        <v>6.6683723636299996</v>
      </c>
      <c r="N575" s="90">
        <v>0.36428989323000005</v>
      </c>
      <c r="O575" s="91">
        <v>25.687961157669996</v>
      </c>
      <c r="P575" s="91">
        <v>0</v>
      </c>
      <c r="Q575" s="103">
        <v>0</v>
      </c>
      <c r="R575" s="26" t="str">
        <f t="shared" ca="1" si="49"/>
        <v>Error</v>
      </c>
      <c r="S575" s="24"/>
      <c r="T575" s="49" t="str">
        <f t="shared" si="54"/>
        <v/>
      </c>
      <c r="U575" s="50"/>
      <c r="V575" s="50"/>
      <c r="W575" s="26" t="str">
        <f t="shared" ca="1" si="50"/>
        <v/>
      </c>
    </row>
    <row r="576" spans="1:23" x14ac:dyDescent="0.2">
      <c r="A576" s="24"/>
      <c r="B576" s="49" t="str">
        <f t="shared" si="53"/>
        <v/>
      </c>
      <c r="C576" s="50"/>
      <c r="D576" s="50"/>
      <c r="E576" s="26" t="str">
        <f t="shared" ca="1" si="51"/>
        <v/>
      </c>
      <c r="F576" s="24"/>
      <c r="G576" s="49">
        <f t="shared" si="52"/>
        <v>565</v>
      </c>
      <c r="H576" s="108" t="s">
        <v>281</v>
      </c>
      <c r="I576" s="108" t="s">
        <v>1568</v>
      </c>
      <c r="J576" s="90">
        <v>0</v>
      </c>
      <c r="K576" s="90">
        <v>0</v>
      </c>
      <c r="L576" s="90">
        <v>0.340285</v>
      </c>
      <c r="M576" s="90">
        <v>11.6</v>
      </c>
      <c r="N576" s="90">
        <v>0.340285</v>
      </c>
      <c r="O576" s="91">
        <v>34.271359196479999</v>
      </c>
      <c r="P576" s="91">
        <v>0</v>
      </c>
      <c r="Q576" s="103">
        <v>0</v>
      </c>
      <c r="R576" s="26" t="str">
        <f t="shared" ca="1" si="49"/>
        <v>Error</v>
      </c>
      <c r="S576" s="24"/>
      <c r="T576" s="49" t="str">
        <f t="shared" si="54"/>
        <v/>
      </c>
      <c r="U576" s="50"/>
      <c r="V576" s="50"/>
      <c r="W576" s="26" t="str">
        <f t="shared" ca="1" si="50"/>
        <v/>
      </c>
    </row>
    <row r="577" spans="1:23" x14ac:dyDescent="0.2">
      <c r="A577" s="24"/>
      <c r="B577" s="49" t="str">
        <f t="shared" si="53"/>
        <v/>
      </c>
      <c r="C577" s="50"/>
      <c r="D577" s="50"/>
      <c r="E577" s="26" t="str">
        <f t="shared" ca="1" si="51"/>
        <v/>
      </c>
      <c r="F577" s="24"/>
      <c r="G577" s="49">
        <f t="shared" si="52"/>
        <v>566</v>
      </c>
      <c r="H577" s="108" t="s">
        <v>281</v>
      </c>
      <c r="I577" s="108" t="s">
        <v>1113</v>
      </c>
      <c r="J577" s="90">
        <v>0</v>
      </c>
      <c r="K577" s="90">
        <v>0</v>
      </c>
      <c r="L577" s="90">
        <v>1.5760643195400001</v>
      </c>
      <c r="M577" s="90">
        <v>60.7</v>
      </c>
      <c r="N577" s="90">
        <v>1.6224860009199999</v>
      </c>
      <c r="O577" s="91">
        <v>153.65761670782001</v>
      </c>
      <c r="P577" s="91">
        <v>0</v>
      </c>
      <c r="Q577" s="103">
        <v>0</v>
      </c>
      <c r="R577" s="26" t="str">
        <f t="shared" ca="1" si="49"/>
        <v/>
      </c>
      <c r="S577" s="24"/>
      <c r="T577" s="49" t="str">
        <f t="shared" si="54"/>
        <v/>
      </c>
      <c r="U577" s="50"/>
      <c r="V577" s="50"/>
      <c r="W577" s="26" t="str">
        <f t="shared" ca="1" si="50"/>
        <v/>
      </c>
    </row>
    <row r="578" spans="1:23" x14ac:dyDescent="0.2">
      <c r="A578" s="24"/>
      <c r="B578" s="49" t="str">
        <f t="shared" si="53"/>
        <v/>
      </c>
      <c r="C578" s="50"/>
      <c r="D578" s="50"/>
      <c r="E578" s="26" t="str">
        <f t="shared" ca="1" si="51"/>
        <v/>
      </c>
      <c r="F578" s="24"/>
      <c r="G578" s="49">
        <f t="shared" si="52"/>
        <v>567</v>
      </c>
      <c r="H578" s="108" t="s">
        <v>281</v>
      </c>
      <c r="I578" s="108" t="s">
        <v>1118</v>
      </c>
      <c r="J578" s="90">
        <v>0</v>
      </c>
      <c r="K578" s="90">
        <v>0</v>
      </c>
      <c r="L578" s="90">
        <v>3.806258256</v>
      </c>
      <c r="M578" s="90">
        <v>47.443584844920004</v>
      </c>
      <c r="N578" s="90">
        <v>3.824151858</v>
      </c>
      <c r="O578" s="91">
        <v>96.673728842100004</v>
      </c>
      <c r="P578" s="91">
        <v>0</v>
      </c>
      <c r="Q578" s="103">
        <v>0</v>
      </c>
      <c r="R578" s="26" t="str">
        <f t="shared" ca="1" si="49"/>
        <v/>
      </c>
      <c r="S578" s="24"/>
      <c r="T578" s="49" t="str">
        <f t="shared" si="54"/>
        <v/>
      </c>
      <c r="U578" s="50"/>
      <c r="V578" s="50"/>
      <c r="W578" s="26" t="str">
        <f t="shared" ca="1" si="50"/>
        <v/>
      </c>
    </row>
    <row r="579" spans="1:23" x14ac:dyDescent="0.2">
      <c r="A579" s="24"/>
      <c r="B579" s="49" t="str">
        <f t="shared" si="53"/>
        <v/>
      </c>
      <c r="C579" s="50"/>
      <c r="D579" s="50"/>
      <c r="E579" s="26" t="str">
        <f t="shared" ca="1" si="51"/>
        <v/>
      </c>
      <c r="F579" s="24"/>
      <c r="G579" s="49">
        <f t="shared" si="52"/>
        <v>568</v>
      </c>
      <c r="H579" s="108" t="s">
        <v>281</v>
      </c>
      <c r="I579" s="108" t="s">
        <v>1123</v>
      </c>
      <c r="J579" s="90">
        <v>0</v>
      </c>
      <c r="K579" s="90">
        <v>0</v>
      </c>
      <c r="L579" s="90">
        <v>0.57972490832000001</v>
      </c>
      <c r="M579" s="90">
        <v>25.2</v>
      </c>
      <c r="N579" s="90">
        <v>0.67705897595999998</v>
      </c>
      <c r="O579" s="91">
        <v>43.4</v>
      </c>
      <c r="P579" s="91">
        <v>0</v>
      </c>
      <c r="Q579" s="103">
        <v>0</v>
      </c>
      <c r="R579" s="26" t="str">
        <f t="shared" ca="1" si="49"/>
        <v/>
      </c>
      <c r="S579" s="24"/>
      <c r="T579" s="49" t="str">
        <f t="shared" si="54"/>
        <v/>
      </c>
      <c r="U579" s="50"/>
      <c r="V579" s="50"/>
      <c r="W579" s="26" t="str">
        <f t="shared" ca="1" si="50"/>
        <v/>
      </c>
    </row>
    <row r="580" spans="1:23" x14ac:dyDescent="0.2">
      <c r="A580" s="24"/>
      <c r="B580" s="49" t="str">
        <f t="shared" si="53"/>
        <v/>
      </c>
      <c r="C580" s="50"/>
      <c r="D580" s="50"/>
      <c r="E580" s="26" t="str">
        <f t="shared" ca="1" si="51"/>
        <v/>
      </c>
      <c r="F580" s="24"/>
      <c r="G580" s="49">
        <f t="shared" si="52"/>
        <v>569</v>
      </c>
      <c r="H580" s="108" t="s">
        <v>281</v>
      </c>
      <c r="I580" s="108" t="s">
        <v>1126</v>
      </c>
      <c r="J580" s="90">
        <v>0</v>
      </c>
      <c r="K580" s="90">
        <v>0</v>
      </c>
      <c r="L580" s="90">
        <v>0.11677623351999999</v>
      </c>
      <c r="M580" s="90">
        <v>25.9</v>
      </c>
      <c r="N580" s="90">
        <v>0.1013208528</v>
      </c>
      <c r="O580" s="91">
        <v>48.3</v>
      </c>
      <c r="P580" s="91">
        <v>0</v>
      </c>
      <c r="Q580" s="103">
        <v>0</v>
      </c>
      <c r="R580" s="26" t="str">
        <f t="shared" ca="1" si="49"/>
        <v/>
      </c>
      <c r="S580" s="24"/>
      <c r="T580" s="49" t="str">
        <f t="shared" si="54"/>
        <v/>
      </c>
      <c r="U580" s="50"/>
      <c r="V580" s="50"/>
      <c r="W580" s="26" t="str">
        <f t="shared" ca="1" si="50"/>
        <v/>
      </c>
    </row>
    <row r="581" spans="1:23" x14ac:dyDescent="0.2">
      <c r="A581" s="24"/>
      <c r="B581" s="49" t="str">
        <f t="shared" si="53"/>
        <v/>
      </c>
      <c r="C581" s="50"/>
      <c r="D581" s="50"/>
      <c r="E581" s="26" t="str">
        <f t="shared" ca="1" si="51"/>
        <v/>
      </c>
      <c r="F581" s="24"/>
      <c r="G581" s="49">
        <f t="shared" si="52"/>
        <v>570</v>
      </c>
      <c r="H581" s="108" t="s">
        <v>281</v>
      </c>
      <c r="I581" s="108" t="s">
        <v>725</v>
      </c>
      <c r="J581" s="90">
        <v>0</v>
      </c>
      <c r="K581" s="90">
        <v>0</v>
      </c>
      <c r="L581" s="90">
        <v>1.8802450657500001</v>
      </c>
      <c r="M581" s="90">
        <v>50.2</v>
      </c>
      <c r="N581" s="90">
        <v>1.8715648295399998</v>
      </c>
      <c r="O581" s="91">
        <v>53.982931061709998</v>
      </c>
      <c r="P581" s="91">
        <v>0</v>
      </c>
      <c r="Q581" s="103">
        <v>0</v>
      </c>
      <c r="R581" s="26" t="str">
        <f t="shared" ca="1" si="49"/>
        <v/>
      </c>
      <c r="S581" s="24"/>
      <c r="T581" s="49" t="str">
        <f t="shared" si="54"/>
        <v/>
      </c>
      <c r="U581" s="50"/>
      <c r="V581" s="50"/>
      <c r="W581" s="26" t="str">
        <f t="shared" ca="1" si="50"/>
        <v/>
      </c>
    </row>
    <row r="582" spans="1:23" x14ac:dyDescent="0.2">
      <c r="A582" s="24"/>
      <c r="B582" s="49" t="str">
        <f t="shared" si="53"/>
        <v/>
      </c>
      <c r="C582" s="50"/>
      <c r="D582" s="50"/>
      <c r="E582" s="26" t="str">
        <f t="shared" ca="1" si="51"/>
        <v/>
      </c>
      <c r="F582" s="24"/>
      <c r="G582" s="49">
        <f t="shared" si="52"/>
        <v>571</v>
      </c>
      <c r="H582" s="108" t="s">
        <v>281</v>
      </c>
      <c r="I582" s="108" t="s">
        <v>1134</v>
      </c>
      <c r="J582" s="90">
        <v>0</v>
      </c>
      <c r="K582" s="90">
        <v>0</v>
      </c>
      <c r="L582" s="90">
        <v>0.51864699999999997</v>
      </c>
      <c r="M582" s="90">
        <v>3.2</v>
      </c>
      <c r="N582" s="90">
        <v>0.51864699999999997</v>
      </c>
      <c r="O582" s="91">
        <v>68.387004726569998</v>
      </c>
      <c r="P582" s="91">
        <v>0</v>
      </c>
      <c r="Q582" s="103">
        <v>0</v>
      </c>
      <c r="R582" s="26" t="str">
        <f t="shared" ca="1" si="49"/>
        <v/>
      </c>
      <c r="S582" s="24"/>
      <c r="T582" s="49" t="str">
        <f t="shared" si="54"/>
        <v/>
      </c>
      <c r="U582" s="50"/>
      <c r="V582" s="50"/>
      <c r="W582" s="26" t="str">
        <f t="shared" ca="1" si="50"/>
        <v/>
      </c>
    </row>
    <row r="583" spans="1:23" x14ac:dyDescent="0.2">
      <c r="A583" s="24"/>
      <c r="B583" s="49" t="str">
        <f t="shared" si="53"/>
        <v/>
      </c>
      <c r="C583" s="50"/>
      <c r="D583" s="50"/>
      <c r="E583" s="26" t="str">
        <f t="shared" ca="1" si="51"/>
        <v/>
      </c>
      <c r="F583" s="24"/>
      <c r="G583" s="49">
        <f t="shared" si="52"/>
        <v>572</v>
      </c>
      <c r="H583" s="108" t="s">
        <v>281</v>
      </c>
      <c r="I583" s="108" t="s">
        <v>1569</v>
      </c>
      <c r="J583" s="90">
        <v>0</v>
      </c>
      <c r="K583" s="90">
        <v>0</v>
      </c>
      <c r="L583" s="90">
        <v>0.38161453728</v>
      </c>
      <c r="M583" s="90">
        <v>16.27930572012</v>
      </c>
      <c r="N583" s="90">
        <v>0.36839350847999996</v>
      </c>
      <c r="O583" s="91">
        <v>22.673439993269998</v>
      </c>
      <c r="P583" s="91">
        <v>0</v>
      </c>
      <c r="Q583" s="103">
        <v>0</v>
      </c>
      <c r="R583" s="26" t="str">
        <f t="shared" ca="1" si="49"/>
        <v>Error</v>
      </c>
      <c r="S583" s="24"/>
      <c r="T583" s="49" t="str">
        <f t="shared" si="54"/>
        <v/>
      </c>
      <c r="U583" s="50"/>
      <c r="V583" s="50"/>
      <c r="W583" s="26" t="str">
        <f t="shared" ca="1" si="50"/>
        <v/>
      </c>
    </row>
    <row r="584" spans="1:23" x14ac:dyDescent="0.2">
      <c r="A584" s="24"/>
      <c r="B584" s="49" t="str">
        <f t="shared" si="53"/>
        <v/>
      </c>
      <c r="C584" s="50"/>
      <c r="D584" s="50"/>
      <c r="E584" s="26" t="str">
        <f t="shared" ca="1" si="51"/>
        <v/>
      </c>
      <c r="F584" s="24"/>
      <c r="G584" s="49">
        <f t="shared" si="52"/>
        <v>573</v>
      </c>
      <c r="H584" s="108" t="s">
        <v>281</v>
      </c>
      <c r="I584" s="108" t="s">
        <v>1143</v>
      </c>
      <c r="J584" s="90">
        <v>0</v>
      </c>
      <c r="K584" s="90">
        <v>0</v>
      </c>
      <c r="L584" s="90">
        <v>8.4790347793999992</v>
      </c>
      <c r="M584" s="90">
        <v>65.280772405580009</v>
      </c>
      <c r="N584" s="90">
        <v>8.5153099999999995</v>
      </c>
      <c r="O584" s="91">
        <v>68.591380763659998</v>
      </c>
      <c r="P584" s="91">
        <v>2.1009824362999998</v>
      </c>
      <c r="Q584" s="103">
        <v>0.62342360923999995</v>
      </c>
      <c r="R584" s="26" t="str">
        <f t="shared" ca="1" si="49"/>
        <v/>
      </c>
      <c r="S584" s="24"/>
      <c r="T584" s="49" t="str">
        <f t="shared" si="54"/>
        <v/>
      </c>
      <c r="U584" s="50"/>
      <c r="V584" s="50"/>
      <c r="W584" s="26" t="str">
        <f t="shared" ca="1" si="50"/>
        <v/>
      </c>
    </row>
    <row r="585" spans="1:23" x14ac:dyDescent="0.2">
      <c r="A585" s="24"/>
      <c r="B585" s="49" t="str">
        <f t="shared" si="53"/>
        <v/>
      </c>
      <c r="C585" s="50"/>
      <c r="D585" s="50"/>
      <c r="E585" s="26" t="str">
        <f t="shared" ca="1" si="51"/>
        <v/>
      </c>
      <c r="F585" s="24"/>
      <c r="G585" s="49">
        <f t="shared" si="52"/>
        <v>574</v>
      </c>
      <c r="H585" s="108" t="s">
        <v>281</v>
      </c>
      <c r="I585" s="108" t="s">
        <v>1148</v>
      </c>
      <c r="J585" s="90">
        <v>0</v>
      </c>
      <c r="K585" s="90">
        <v>0</v>
      </c>
      <c r="L585" s="90">
        <v>0.41316239327999993</v>
      </c>
      <c r="M585" s="90">
        <v>14.274218652330001</v>
      </c>
      <c r="N585" s="90">
        <v>0.42126077291999997</v>
      </c>
      <c r="O585" s="91">
        <v>59.557020670419995</v>
      </c>
      <c r="P585" s="91">
        <v>0</v>
      </c>
      <c r="Q585" s="103">
        <v>0</v>
      </c>
      <c r="R585" s="26" t="str">
        <f t="shared" ca="1" si="49"/>
        <v/>
      </c>
      <c r="S585" s="24"/>
      <c r="T585" s="49" t="str">
        <f t="shared" si="54"/>
        <v/>
      </c>
      <c r="U585" s="50"/>
      <c r="V585" s="50"/>
      <c r="W585" s="26" t="str">
        <f t="shared" ca="1" si="50"/>
        <v/>
      </c>
    </row>
    <row r="586" spans="1:23" x14ac:dyDescent="0.2">
      <c r="A586" s="24"/>
      <c r="B586" s="49" t="str">
        <f t="shared" si="53"/>
        <v/>
      </c>
      <c r="C586" s="50"/>
      <c r="D586" s="50"/>
      <c r="E586" s="26" t="str">
        <f t="shared" ca="1" si="51"/>
        <v/>
      </c>
      <c r="F586" s="24"/>
      <c r="G586" s="49">
        <f t="shared" si="52"/>
        <v>575</v>
      </c>
      <c r="H586" s="108" t="s">
        <v>281</v>
      </c>
      <c r="I586" s="108" t="s">
        <v>1153</v>
      </c>
      <c r="J586" s="90">
        <v>0</v>
      </c>
      <c r="K586" s="90">
        <v>0</v>
      </c>
      <c r="L586" s="90">
        <v>1.5049881528</v>
      </c>
      <c r="M586" s="90">
        <v>32.200000000000003</v>
      </c>
      <c r="N586" s="90">
        <v>1.4671209399999998</v>
      </c>
      <c r="O586" s="91">
        <v>210.97804943363997</v>
      </c>
      <c r="P586" s="91">
        <v>0</v>
      </c>
      <c r="Q586" s="103">
        <v>0</v>
      </c>
      <c r="R586" s="26" t="str">
        <f t="shared" ca="1" si="49"/>
        <v/>
      </c>
      <c r="S586" s="24"/>
      <c r="T586" s="49" t="str">
        <f t="shared" si="54"/>
        <v/>
      </c>
      <c r="U586" s="50"/>
      <c r="V586" s="50"/>
      <c r="W586" s="26" t="str">
        <f t="shared" ca="1" si="50"/>
        <v/>
      </c>
    </row>
    <row r="587" spans="1:23" x14ac:dyDescent="0.2">
      <c r="A587" s="24"/>
      <c r="B587" s="49" t="str">
        <f t="shared" si="53"/>
        <v/>
      </c>
      <c r="C587" s="50"/>
      <c r="D587" s="50"/>
      <c r="E587" s="26" t="str">
        <f t="shared" ca="1" si="51"/>
        <v/>
      </c>
      <c r="F587" s="24"/>
      <c r="G587" s="49">
        <f t="shared" si="52"/>
        <v>576</v>
      </c>
      <c r="H587" s="108" t="s">
        <v>281</v>
      </c>
      <c r="I587" s="108" t="s">
        <v>1044</v>
      </c>
      <c r="J587" s="90">
        <v>0</v>
      </c>
      <c r="K587" s="90">
        <v>0</v>
      </c>
      <c r="L587" s="90">
        <v>14.4430472179</v>
      </c>
      <c r="M587" s="90">
        <v>35.700000000000003</v>
      </c>
      <c r="N587" s="90">
        <v>14.757580030900002</v>
      </c>
      <c r="O587" s="91">
        <v>30.234965165419997</v>
      </c>
      <c r="P587" s="91">
        <v>4.6062581576200001</v>
      </c>
      <c r="Q587" s="103">
        <v>0.1628243496</v>
      </c>
      <c r="R587" s="26" t="str">
        <f t="shared" ca="1" si="49"/>
        <v/>
      </c>
      <c r="S587" s="24"/>
      <c r="T587" s="49" t="str">
        <f t="shared" si="54"/>
        <v/>
      </c>
      <c r="U587" s="50"/>
      <c r="V587" s="50"/>
      <c r="W587" s="26" t="str">
        <f t="shared" ca="1" si="50"/>
        <v/>
      </c>
    </row>
    <row r="588" spans="1:23" x14ac:dyDescent="0.2">
      <c r="A588" s="24"/>
      <c r="B588" s="49" t="str">
        <f t="shared" si="53"/>
        <v/>
      </c>
      <c r="C588" s="50"/>
      <c r="D588" s="50"/>
      <c r="E588" s="26" t="str">
        <f t="shared" ca="1" si="51"/>
        <v/>
      </c>
      <c r="F588" s="24"/>
      <c r="G588" s="49">
        <f t="shared" si="52"/>
        <v>577</v>
      </c>
      <c r="H588" s="108" t="s">
        <v>281</v>
      </c>
      <c r="I588" s="108" t="s">
        <v>288</v>
      </c>
      <c r="J588" s="90">
        <v>0</v>
      </c>
      <c r="K588" s="90">
        <v>0</v>
      </c>
      <c r="L588" s="90">
        <v>0</v>
      </c>
      <c r="M588" s="90">
        <v>0</v>
      </c>
      <c r="N588" s="90">
        <v>2.2667714900000001E-3</v>
      </c>
      <c r="O588" s="91">
        <v>10.978829691389999</v>
      </c>
      <c r="P588" s="91">
        <v>0</v>
      </c>
      <c r="Q588" s="103">
        <v>0</v>
      </c>
      <c r="R588" s="26" t="str">
        <f t="shared" ref="R588:R651" ca="1" si="55">IF(I588="","",IF(ISERROR(VLOOKUP(I588,INDIRECT(H588),1,FALSE)),"Error",""))</f>
        <v/>
      </c>
      <c r="S588" s="24"/>
      <c r="T588" s="49" t="str">
        <f t="shared" si="54"/>
        <v/>
      </c>
      <c r="U588" s="50"/>
      <c r="V588" s="50"/>
      <c r="W588" s="26" t="str">
        <f t="shared" ref="W588:W651" ca="1" si="56">IF(V588="","",IF(ISERROR(VLOOKUP(V588,INDIRECT(U588),1,FALSE)),"Error",""))</f>
        <v/>
      </c>
    </row>
    <row r="589" spans="1:23" x14ac:dyDescent="0.2">
      <c r="A589" s="24"/>
      <c r="B589" s="49" t="str">
        <f t="shared" si="53"/>
        <v/>
      </c>
      <c r="C589" s="50"/>
      <c r="D589" s="50"/>
      <c r="E589" s="26" t="str">
        <f t="shared" ref="E589:E652" ca="1" si="57">IF(D589="","",IF(ISERROR(VLOOKUP(D589,INDIRECT(C589),1,FALSE)),"Error",""))</f>
        <v/>
      </c>
      <c r="F589" s="24"/>
      <c r="G589" s="49">
        <f t="shared" ref="G589:G653" si="58">IF(AND(H588&lt;&gt;"",ISNUMBER(G588)),G588+1,"")</f>
        <v>578</v>
      </c>
      <c r="H589" s="108" t="s">
        <v>281</v>
      </c>
      <c r="I589" s="108" t="s">
        <v>1570</v>
      </c>
      <c r="J589" s="90">
        <v>0</v>
      </c>
      <c r="K589" s="90">
        <v>0</v>
      </c>
      <c r="L589" s="90">
        <v>0.75386152873000012</v>
      </c>
      <c r="M589" s="90">
        <v>26.2</v>
      </c>
      <c r="N589" s="90">
        <v>0.75007717241999994</v>
      </c>
      <c r="O589" s="91">
        <v>54.396819120719996</v>
      </c>
      <c r="P589" s="91">
        <v>0</v>
      </c>
      <c r="Q589" s="103">
        <v>0</v>
      </c>
      <c r="R589" s="26" t="str">
        <f t="shared" ca="1" si="55"/>
        <v>Error</v>
      </c>
      <c r="S589" s="24"/>
      <c r="T589" s="49" t="str">
        <f t="shared" si="54"/>
        <v/>
      </c>
      <c r="U589" s="50"/>
      <c r="V589" s="50"/>
      <c r="W589" s="26" t="str">
        <f t="shared" ca="1" si="56"/>
        <v/>
      </c>
    </row>
    <row r="590" spans="1:23" x14ac:dyDescent="0.2">
      <c r="A590" s="24"/>
      <c r="B590" s="49" t="str">
        <f t="shared" ref="B590:B653" si="59">IF(AND(C589&lt;&gt;"",ISNUMBER(B589)),B589+1,"")</f>
        <v/>
      </c>
      <c r="C590" s="50"/>
      <c r="D590" s="50"/>
      <c r="E590" s="26" t="str">
        <f t="shared" ca="1" si="57"/>
        <v/>
      </c>
      <c r="F590" s="24"/>
      <c r="G590" s="49">
        <f t="shared" si="58"/>
        <v>579</v>
      </c>
      <c r="H590" s="108" t="s">
        <v>281</v>
      </c>
      <c r="I590" s="108" t="s">
        <v>1170</v>
      </c>
      <c r="J590" s="90">
        <v>0</v>
      </c>
      <c r="K590" s="90">
        <v>0</v>
      </c>
      <c r="L590" s="90">
        <v>0.55805199999999999</v>
      </c>
      <c r="M590" s="90">
        <v>99</v>
      </c>
      <c r="N590" s="90">
        <v>0.55805199999999999</v>
      </c>
      <c r="O590" s="91">
        <v>136.8897644285</v>
      </c>
      <c r="P590" s="91">
        <v>0</v>
      </c>
      <c r="Q590" s="103">
        <v>0</v>
      </c>
      <c r="R590" s="26" t="str">
        <f t="shared" ca="1" si="55"/>
        <v/>
      </c>
      <c r="S590" s="24"/>
      <c r="T590" s="49" t="str">
        <f t="shared" ref="T590:T653" si="60">IF(AND(U589&lt;&gt;"",ISNUMBER(T589)),T589+1,"")</f>
        <v/>
      </c>
      <c r="U590" s="50"/>
      <c r="V590" s="50"/>
      <c r="W590" s="26" t="str">
        <f t="shared" ca="1" si="56"/>
        <v/>
      </c>
    </row>
    <row r="591" spans="1:23" x14ac:dyDescent="0.2">
      <c r="A591" s="24"/>
      <c r="B591" s="49" t="str">
        <f t="shared" si="59"/>
        <v/>
      </c>
      <c r="C591" s="50"/>
      <c r="D591" s="50"/>
      <c r="E591" s="26" t="str">
        <f t="shared" ca="1" si="57"/>
        <v/>
      </c>
      <c r="F591" s="24"/>
      <c r="G591" s="49">
        <f t="shared" si="58"/>
        <v>580</v>
      </c>
      <c r="H591" s="108" t="s">
        <v>281</v>
      </c>
      <c r="I591" s="108" t="s">
        <v>1174</v>
      </c>
      <c r="J591" s="90">
        <v>0</v>
      </c>
      <c r="K591" s="90">
        <v>0</v>
      </c>
      <c r="L591" s="90">
        <v>0.14032567693999998</v>
      </c>
      <c r="M591" s="90">
        <v>15.02397472432</v>
      </c>
      <c r="N591" s="90">
        <v>1.2756323060000001E-2</v>
      </c>
      <c r="O591" s="91">
        <v>16.560681788120004</v>
      </c>
      <c r="P591" s="91">
        <v>0</v>
      </c>
      <c r="Q591" s="103">
        <v>0</v>
      </c>
      <c r="R591" s="26" t="str">
        <f t="shared" ca="1" si="55"/>
        <v/>
      </c>
      <c r="S591" s="24"/>
      <c r="T591" s="49" t="str">
        <f t="shared" si="60"/>
        <v/>
      </c>
      <c r="U591" s="50"/>
      <c r="V591" s="50"/>
      <c r="W591" s="26" t="str">
        <f t="shared" ca="1" si="56"/>
        <v/>
      </c>
    </row>
    <row r="592" spans="1:23" x14ac:dyDescent="0.2">
      <c r="A592" s="24"/>
      <c r="B592" s="49" t="str">
        <f t="shared" si="59"/>
        <v/>
      </c>
      <c r="C592" s="50"/>
      <c r="D592" s="50"/>
      <c r="E592" s="26" t="str">
        <f t="shared" ca="1" si="57"/>
        <v/>
      </c>
      <c r="F592" s="24"/>
      <c r="G592" s="49">
        <f t="shared" si="58"/>
        <v>581</v>
      </c>
      <c r="H592" s="108" t="s">
        <v>281</v>
      </c>
      <c r="I592" s="108" t="s">
        <v>1179</v>
      </c>
      <c r="J592" s="90">
        <v>0</v>
      </c>
      <c r="K592" s="90">
        <v>0</v>
      </c>
      <c r="L592" s="90">
        <v>0.45220472328</v>
      </c>
      <c r="M592" s="90">
        <v>38.299999999999997</v>
      </c>
      <c r="N592" s="90">
        <v>0.40368719315999996</v>
      </c>
      <c r="O592" s="91">
        <v>42.8</v>
      </c>
      <c r="P592" s="91">
        <v>0</v>
      </c>
      <c r="Q592" s="103">
        <v>0</v>
      </c>
      <c r="R592" s="26" t="str">
        <f t="shared" ca="1" si="55"/>
        <v/>
      </c>
      <c r="S592" s="24"/>
      <c r="T592" s="49" t="str">
        <f t="shared" si="60"/>
        <v/>
      </c>
      <c r="U592" s="50"/>
      <c r="V592" s="50"/>
      <c r="W592" s="26" t="str">
        <f t="shared" ca="1" si="56"/>
        <v/>
      </c>
    </row>
    <row r="593" spans="1:23" x14ac:dyDescent="0.2">
      <c r="A593" s="24"/>
      <c r="B593" s="49" t="str">
        <f t="shared" si="59"/>
        <v/>
      </c>
      <c r="C593" s="50"/>
      <c r="D593" s="50"/>
      <c r="E593" s="26" t="str">
        <f t="shared" ca="1" si="57"/>
        <v/>
      </c>
      <c r="F593" s="24"/>
      <c r="G593" s="49">
        <f t="shared" si="58"/>
        <v>582</v>
      </c>
      <c r="H593" s="108" t="s">
        <v>281</v>
      </c>
      <c r="I593" s="108" t="s">
        <v>1183</v>
      </c>
      <c r="J593" s="90">
        <v>0</v>
      </c>
      <c r="K593" s="90">
        <v>0</v>
      </c>
      <c r="L593" s="90">
        <v>4.04774279975</v>
      </c>
      <c r="M593" s="90">
        <v>38.762965389400001</v>
      </c>
      <c r="N593" s="90">
        <v>3.9883916102499994</v>
      </c>
      <c r="O593" s="91">
        <v>51.244401213140002</v>
      </c>
      <c r="P593" s="91">
        <v>0</v>
      </c>
      <c r="Q593" s="103">
        <v>0</v>
      </c>
      <c r="R593" s="26" t="str">
        <f t="shared" ca="1" si="55"/>
        <v/>
      </c>
      <c r="S593" s="24"/>
      <c r="T593" s="49" t="str">
        <f t="shared" si="60"/>
        <v/>
      </c>
      <c r="U593" s="50"/>
      <c r="V593" s="50"/>
      <c r="W593" s="26" t="str">
        <f t="shared" ca="1" si="56"/>
        <v/>
      </c>
    </row>
    <row r="594" spans="1:23" x14ac:dyDescent="0.2">
      <c r="A594" s="24"/>
      <c r="B594" s="49" t="str">
        <f t="shared" si="59"/>
        <v/>
      </c>
      <c r="C594" s="50"/>
      <c r="D594" s="50"/>
      <c r="E594" s="26" t="str">
        <f t="shared" ca="1" si="57"/>
        <v/>
      </c>
      <c r="F594" s="24"/>
      <c r="G594" s="49">
        <f t="shared" si="58"/>
        <v>583</v>
      </c>
      <c r="H594" s="108" t="s">
        <v>281</v>
      </c>
      <c r="I594" s="108" t="s">
        <v>1187</v>
      </c>
      <c r="J594" s="90">
        <v>0</v>
      </c>
      <c r="K594" s="90">
        <v>0</v>
      </c>
      <c r="L594" s="90">
        <v>0</v>
      </c>
      <c r="M594" s="90">
        <v>8.1525489359999981E-2</v>
      </c>
      <c r="N594" s="90">
        <v>2.6984380639999993E-2</v>
      </c>
      <c r="O594" s="91">
        <v>68.612449638219985</v>
      </c>
      <c r="P594" s="91">
        <v>0</v>
      </c>
      <c r="Q594" s="103">
        <v>0</v>
      </c>
      <c r="R594" s="26" t="str">
        <f t="shared" ca="1" si="55"/>
        <v/>
      </c>
      <c r="S594" s="24"/>
      <c r="T594" s="49" t="str">
        <f t="shared" si="60"/>
        <v/>
      </c>
      <c r="U594" s="50"/>
      <c r="V594" s="50"/>
      <c r="W594" s="26" t="str">
        <f t="shared" ca="1" si="56"/>
        <v/>
      </c>
    </row>
    <row r="595" spans="1:23" x14ac:dyDescent="0.2">
      <c r="A595" s="24"/>
      <c r="B595" s="49" t="str">
        <f t="shared" si="59"/>
        <v/>
      </c>
      <c r="C595" s="50"/>
      <c r="D595" s="50"/>
      <c r="E595" s="26" t="str">
        <f t="shared" ca="1" si="57"/>
        <v/>
      </c>
      <c r="F595" s="24"/>
      <c r="G595" s="49">
        <f t="shared" si="58"/>
        <v>584</v>
      </c>
      <c r="H595" s="108" t="s">
        <v>281</v>
      </c>
      <c r="I595" s="108" t="s">
        <v>1191</v>
      </c>
      <c r="J595" s="90">
        <v>0</v>
      </c>
      <c r="K595" s="90">
        <v>0</v>
      </c>
      <c r="L595" s="90">
        <v>0.38170082894000001</v>
      </c>
      <c r="M595" s="90">
        <v>19.600000000000001</v>
      </c>
      <c r="N595" s="90">
        <v>0.38551698489000003</v>
      </c>
      <c r="O595" s="91">
        <v>23.673130920409999</v>
      </c>
      <c r="P595" s="91">
        <v>0</v>
      </c>
      <c r="Q595" s="103">
        <v>0</v>
      </c>
      <c r="R595" s="26" t="str">
        <f t="shared" ca="1" si="55"/>
        <v/>
      </c>
      <c r="S595" s="24"/>
      <c r="T595" s="49" t="str">
        <f t="shared" si="60"/>
        <v/>
      </c>
      <c r="U595" s="50"/>
      <c r="V595" s="50"/>
      <c r="W595" s="26" t="str">
        <f t="shared" ca="1" si="56"/>
        <v/>
      </c>
    </row>
    <row r="596" spans="1:23" x14ac:dyDescent="0.2">
      <c r="A596" s="24"/>
      <c r="B596" s="49" t="str">
        <f t="shared" si="59"/>
        <v/>
      </c>
      <c r="C596" s="50"/>
      <c r="D596" s="50"/>
      <c r="E596" s="26" t="str">
        <f t="shared" ca="1" si="57"/>
        <v/>
      </c>
      <c r="F596" s="24"/>
      <c r="G596" s="49">
        <f t="shared" si="58"/>
        <v>585</v>
      </c>
      <c r="H596" s="108" t="s">
        <v>281</v>
      </c>
      <c r="I596" s="108" t="s">
        <v>1195</v>
      </c>
      <c r="J596" s="90">
        <v>0</v>
      </c>
      <c r="K596" s="90">
        <v>0</v>
      </c>
      <c r="L596" s="90">
        <v>0.60657000000000005</v>
      </c>
      <c r="M596" s="90">
        <v>72.099999999999994</v>
      </c>
      <c r="N596" s="90">
        <v>0.60657000000000005</v>
      </c>
      <c r="O596" s="91">
        <v>182.76797862570001</v>
      </c>
      <c r="P596" s="91">
        <v>0</v>
      </c>
      <c r="Q596" s="103">
        <v>0</v>
      </c>
      <c r="R596" s="26" t="str">
        <f t="shared" ca="1" si="55"/>
        <v/>
      </c>
      <c r="S596" s="24"/>
      <c r="T596" s="49" t="str">
        <f t="shared" si="60"/>
        <v/>
      </c>
      <c r="U596" s="50"/>
      <c r="V596" s="50"/>
      <c r="W596" s="26" t="str">
        <f t="shared" ca="1" si="56"/>
        <v/>
      </c>
    </row>
    <row r="597" spans="1:23" x14ac:dyDescent="0.2">
      <c r="A597" s="24"/>
      <c r="B597" s="49" t="str">
        <f t="shared" si="59"/>
        <v/>
      </c>
      <c r="C597" s="50"/>
      <c r="D597" s="50"/>
      <c r="E597" s="26" t="str">
        <f t="shared" ca="1" si="57"/>
        <v/>
      </c>
      <c r="F597" s="24"/>
      <c r="G597" s="49">
        <f t="shared" si="58"/>
        <v>586</v>
      </c>
      <c r="H597" s="108" t="s">
        <v>281</v>
      </c>
      <c r="I597" s="108" t="s">
        <v>1198</v>
      </c>
      <c r="J597" s="90">
        <v>0</v>
      </c>
      <c r="K597" s="90">
        <v>0</v>
      </c>
      <c r="L597" s="90">
        <v>0.60660746117999997</v>
      </c>
      <c r="M597" s="90">
        <v>18.2</v>
      </c>
      <c r="N597" s="90">
        <v>0.608622</v>
      </c>
      <c r="O597" s="91">
        <v>100.05220827209997</v>
      </c>
      <c r="P597" s="91">
        <v>0</v>
      </c>
      <c r="Q597" s="103">
        <v>0</v>
      </c>
      <c r="R597" s="26" t="str">
        <f t="shared" ca="1" si="55"/>
        <v/>
      </c>
      <c r="S597" s="24"/>
      <c r="T597" s="49" t="str">
        <f t="shared" si="60"/>
        <v/>
      </c>
      <c r="U597" s="50"/>
      <c r="V597" s="50"/>
      <c r="W597" s="26" t="str">
        <f t="shared" ca="1" si="56"/>
        <v/>
      </c>
    </row>
    <row r="598" spans="1:23" x14ac:dyDescent="0.2">
      <c r="A598" s="24"/>
      <c r="B598" s="49" t="str">
        <f t="shared" si="59"/>
        <v/>
      </c>
      <c r="C598" s="50"/>
      <c r="D598" s="50"/>
      <c r="E598" s="26" t="str">
        <f t="shared" ca="1" si="57"/>
        <v/>
      </c>
      <c r="F598" s="24"/>
      <c r="G598" s="49">
        <f t="shared" si="58"/>
        <v>587</v>
      </c>
      <c r="H598" s="108" t="s">
        <v>281</v>
      </c>
      <c r="I598" s="108" t="s">
        <v>1202</v>
      </c>
      <c r="J598" s="90">
        <v>0</v>
      </c>
      <c r="K598" s="90">
        <v>0</v>
      </c>
      <c r="L598" s="90">
        <v>1.979366</v>
      </c>
      <c r="M598" s="90">
        <v>127.6</v>
      </c>
      <c r="N598" s="90">
        <v>1.979366</v>
      </c>
      <c r="O598" s="91">
        <v>262.07196726509</v>
      </c>
      <c r="P598" s="91">
        <v>0.54365266556000003</v>
      </c>
      <c r="Q598" s="103">
        <v>1.0015658211000003</v>
      </c>
      <c r="R598" s="26" t="str">
        <f t="shared" ca="1" si="55"/>
        <v/>
      </c>
      <c r="S598" s="24"/>
      <c r="T598" s="49" t="str">
        <f t="shared" si="60"/>
        <v/>
      </c>
      <c r="U598" s="50"/>
      <c r="V598" s="50"/>
      <c r="W598" s="26" t="str">
        <f t="shared" ca="1" si="56"/>
        <v/>
      </c>
    </row>
    <row r="599" spans="1:23" x14ac:dyDescent="0.2">
      <c r="A599" s="24"/>
      <c r="B599" s="49" t="str">
        <f t="shared" si="59"/>
        <v/>
      </c>
      <c r="C599" s="50"/>
      <c r="D599" s="50"/>
      <c r="E599" s="26" t="str">
        <f t="shared" ca="1" si="57"/>
        <v/>
      </c>
      <c r="F599" s="24"/>
      <c r="G599" s="49">
        <f t="shared" si="58"/>
        <v>588</v>
      </c>
      <c r="H599" s="108" t="s">
        <v>281</v>
      </c>
      <c r="I599" s="108" t="s">
        <v>1571</v>
      </c>
      <c r="J599" s="90">
        <v>0</v>
      </c>
      <c r="K599" s="90">
        <v>0</v>
      </c>
      <c r="L599" s="90">
        <v>0</v>
      </c>
      <c r="M599" s="90">
        <v>0.1</v>
      </c>
      <c r="N599" s="90">
        <v>0</v>
      </c>
      <c r="O599" s="91">
        <v>65.417328450609986</v>
      </c>
      <c r="P599" s="91">
        <v>0</v>
      </c>
      <c r="Q599" s="103">
        <v>0</v>
      </c>
      <c r="R599" s="26" t="str">
        <f t="shared" ca="1" si="55"/>
        <v>Error</v>
      </c>
      <c r="S599" s="24"/>
      <c r="T599" s="49" t="str">
        <f t="shared" si="60"/>
        <v/>
      </c>
      <c r="U599" s="50"/>
      <c r="V599" s="50"/>
      <c r="W599" s="26" t="str">
        <f t="shared" ca="1" si="56"/>
        <v/>
      </c>
    </row>
    <row r="600" spans="1:23" x14ac:dyDescent="0.2">
      <c r="A600" s="24"/>
      <c r="B600" s="49" t="str">
        <f t="shared" si="59"/>
        <v/>
      </c>
      <c r="C600" s="50"/>
      <c r="D600" s="50"/>
      <c r="E600" s="26" t="str">
        <f t="shared" ca="1" si="57"/>
        <v/>
      </c>
      <c r="F600" s="24"/>
      <c r="G600" s="49">
        <f t="shared" si="58"/>
        <v>589</v>
      </c>
      <c r="H600" s="108" t="s">
        <v>281</v>
      </c>
      <c r="I600" s="108" t="s">
        <v>1210</v>
      </c>
      <c r="J600" s="90">
        <v>0</v>
      </c>
      <c r="K600" s="90">
        <v>0</v>
      </c>
      <c r="L600" s="90">
        <v>0</v>
      </c>
      <c r="M600" s="90">
        <v>9.4956962422899984</v>
      </c>
      <c r="N600" s="90">
        <v>0</v>
      </c>
      <c r="O600" s="91">
        <v>10.8</v>
      </c>
      <c r="P600" s="91">
        <v>0</v>
      </c>
      <c r="Q600" s="103">
        <v>0</v>
      </c>
      <c r="R600" s="26" t="str">
        <f t="shared" ca="1" si="55"/>
        <v/>
      </c>
      <c r="S600" s="24"/>
      <c r="T600" s="49" t="str">
        <f t="shared" si="60"/>
        <v/>
      </c>
      <c r="U600" s="50"/>
      <c r="V600" s="50"/>
      <c r="W600" s="26" t="str">
        <f t="shared" ca="1" si="56"/>
        <v/>
      </c>
    </row>
    <row r="601" spans="1:23" x14ac:dyDescent="0.2">
      <c r="A601" s="24"/>
      <c r="B601" s="49" t="str">
        <f t="shared" si="59"/>
        <v/>
      </c>
      <c r="C601" s="50"/>
      <c r="D601" s="50"/>
      <c r="E601" s="26" t="str">
        <f t="shared" ca="1" si="57"/>
        <v/>
      </c>
      <c r="F601" s="24"/>
      <c r="G601" s="49">
        <f t="shared" si="58"/>
        <v>590</v>
      </c>
      <c r="H601" s="108" t="s">
        <v>281</v>
      </c>
      <c r="I601" s="108" t="s">
        <v>1213</v>
      </c>
      <c r="J601" s="90">
        <v>0</v>
      </c>
      <c r="K601" s="90">
        <v>0</v>
      </c>
      <c r="L601" s="90">
        <v>0.22938213703999999</v>
      </c>
      <c r="M601" s="90">
        <v>14.6</v>
      </c>
      <c r="N601" s="90">
        <v>0.225496117</v>
      </c>
      <c r="O601" s="91">
        <v>74.975160685669991</v>
      </c>
      <c r="P601" s="91">
        <v>0</v>
      </c>
      <c r="Q601" s="103">
        <v>0</v>
      </c>
      <c r="R601" s="26" t="str">
        <f t="shared" ca="1" si="55"/>
        <v/>
      </c>
      <c r="S601" s="24"/>
      <c r="T601" s="49" t="str">
        <f t="shared" si="60"/>
        <v/>
      </c>
      <c r="U601" s="50"/>
      <c r="V601" s="50"/>
      <c r="W601" s="26" t="str">
        <f t="shared" ca="1" si="56"/>
        <v/>
      </c>
    </row>
    <row r="602" spans="1:23" x14ac:dyDescent="0.2">
      <c r="A602" s="24"/>
      <c r="B602" s="49" t="str">
        <f t="shared" si="59"/>
        <v/>
      </c>
      <c r="C602" s="50"/>
      <c r="D602" s="50"/>
      <c r="E602" s="26" t="str">
        <f t="shared" ca="1" si="57"/>
        <v/>
      </c>
      <c r="F602" s="24"/>
      <c r="G602" s="49">
        <f t="shared" si="58"/>
        <v>591</v>
      </c>
      <c r="H602" s="108" t="s">
        <v>281</v>
      </c>
      <c r="I602" s="108" t="s">
        <v>1216</v>
      </c>
      <c r="J602" s="90">
        <v>0</v>
      </c>
      <c r="K602" s="90">
        <v>0</v>
      </c>
      <c r="L602" s="90">
        <v>0.133884</v>
      </c>
      <c r="M602" s="90">
        <v>9.7505313042800008</v>
      </c>
      <c r="N602" s="90">
        <v>0.13053689999999998</v>
      </c>
      <c r="O602" s="91">
        <v>60.755126981639997</v>
      </c>
      <c r="P602" s="91">
        <v>0</v>
      </c>
      <c r="Q602" s="103">
        <v>0</v>
      </c>
      <c r="R602" s="26" t="str">
        <f t="shared" ca="1" si="55"/>
        <v/>
      </c>
      <c r="S602" s="24"/>
      <c r="T602" s="49" t="str">
        <f t="shared" si="60"/>
        <v/>
      </c>
      <c r="U602" s="50"/>
      <c r="V602" s="50"/>
      <c r="W602" s="26" t="str">
        <f t="shared" ca="1" si="56"/>
        <v/>
      </c>
    </row>
    <row r="603" spans="1:23" x14ac:dyDescent="0.2">
      <c r="A603" s="24"/>
      <c r="B603" s="49" t="str">
        <f t="shared" si="59"/>
        <v/>
      </c>
      <c r="C603" s="50"/>
      <c r="D603" s="50"/>
      <c r="E603" s="26" t="str">
        <f t="shared" ca="1" si="57"/>
        <v/>
      </c>
      <c r="F603" s="24"/>
      <c r="G603" s="49">
        <f t="shared" si="58"/>
        <v>592</v>
      </c>
      <c r="H603" s="108" t="s">
        <v>281</v>
      </c>
      <c r="I603" s="108" t="s">
        <v>1114</v>
      </c>
      <c r="J603" s="90">
        <v>0</v>
      </c>
      <c r="K603" s="90">
        <v>0</v>
      </c>
      <c r="L603" s="90">
        <v>13.44372105825</v>
      </c>
      <c r="M603" s="90">
        <v>56.4</v>
      </c>
      <c r="N603" s="90">
        <v>13.390262068049999</v>
      </c>
      <c r="O603" s="91">
        <v>71.950038718450003</v>
      </c>
      <c r="P603" s="91">
        <v>7.2898623000000008E-3</v>
      </c>
      <c r="Q603" s="103">
        <v>0</v>
      </c>
      <c r="R603" s="26" t="str">
        <f t="shared" ca="1" si="55"/>
        <v/>
      </c>
      <c r="S603" s="24"/>
      <c r="T603" s="49" t="str">
        <f t="shared" si="60"/>
        <v/>
      </c>
      <c r="U603" s="50"/>
      <c r="V603" s="50"/>
      <c r="W603" s="26" t="str">
        <f t="shared" ca="1" si="56"/>
        <v/>
      </c>
    </row>
    <row r="604" spans="1:23" x14ac:dyDescent="0.2">
      <c r="A604" s="24"/>
      <c r="B604" s="49" t="str">
        <f t="shared" si="59"/>
        <v/>
      </c>
      <c r="C604" s="50"/>
      <c r="D604" s="50"/>
      <c r="E604" s="26" t="str">
        <f t="shared" ca="1" si="57"/>
        <v/>
      </c>
      <c r="F604" s="24"/>
      <c r="G604" s="49">
        <f t="shared" si="58"/>
        <v>593</v>
      </c>
      <c r="H604" s="108" t="s">
        <v>281</v>
      </c>
      <c r="I604" s="108" t="s">
        <v>1222</v>
      </c>
      <c r="J604" s="90">
        <v>0</v>
      </c>
      <c r="K604" s="90">
        <v>0</v>
      </c>
      <c r="L604" s="90">
        <v>0.20494673591999998</v>
      </c>
      <c r="M604" s="90">
        <v>38.6</v>
      </c>
      <c r="N604" s="90">
        <v>0.20674436796000001</v>
      </c>
      <c r="O604" s="91">
        <v>40.116485413260001</v>
      </c>
      <c r="P604" s="91">
        <v>0</v>
      </c>
      <c r="Q604" s="103">
        <v>0</v>
      </c>
      <c r="R604" s="26" t="str">
        <f t="shared" ca="1" si="55"/>
        <v/>
      </c>
      <c r="S604" s="24"/>
      <c r="T604" s="49" t="str">
        <f t="shared" si="60"/>
        <v/>
      </c>
      <c r="U604" s="50"/>
      <c r="V604" s="50"/>
      <c r="W604" s="26" t="str">
        <f t="shared" ca="1" si="56"/>
        <v/>
      </c>
    </row>
    <row r="605" spans="1:23" x14ac:dyDescent="0.2">
      <c r="A605" s="24"/>
      <c r="B605" s="49" t="str">
        <f t="shared" si="59"/>
        <v/>
      </c>
      <c r="C605" s="50"/>
      <c r="D605" s="50"/>
      <c r="E605" s="26" t="str">
        <f t="shared" ca="1" si="57"/>
        <v/>
      </c>
      <c r="F605" s="24"/>
      <c r="G605" s="49">
        <f t="shared" si="58"/>
        <v>594</v>
      </c>
      <c r="H605" s="108" t="s">
        <v>281</v>
      </c>
      <c r="I605" s="108" t="s">
        <v>1130</v>
      </c>
      <c r="J605" s="90">
        <v>0</v>
      </c>
      <c r="K605" s="90">
        <v>0</v>
      </c>
      <c r="L605" s="90">
        <v>0.64737031007000012</v>
      </c>
      <c r="M605" s="90">
        <v>23.735037126239998</v>
      </c>
      <c r="N605" s="90">
        <v>0.64737031007000012</v>
      </c>
      <c r="O605" s="91">
        <v>40.9</v>
      </c>
      <c r="P605" s="91">
        <v>0</v>
      </c>
      <c r="Q605" s="103">
        <v>0</v>
      </c>
      <c r="R605" s="26" t="str">
        <f t="shared" ca="1" si="55"/>
        <v/>
      </c>
      <c r="S605" s="24"/>
      <c r="T605" s="49" t="str">
        <f t="shared" si="60"/>
        <v/>
      </c>
      <c r="U605" s="50"/>
      <c r="V605" s="50"/>
      <c r="W605" s="26" t="str">
        <f t="shared" ca="1" si="56"/>
        <v/>
      </c>
    </row>
    <row r="606" spans="1:23" x14ac:dyDescent="0.2">
      <c r="A606" s="24"/>
      <c r="B606" s="49" t="str">
        <f t="shared" si="59"/>
        <v/>
      </c>
      <c r="C606" s="50"/>
      <c r="D606" s="50"/>
      <c r="E606" s="26" t="str">
        <f t="shared" ca="1" si="57"/>
        <v/>
      </c>
      <c r="F606" s="24"/>
      <c r="G606" s="49">
        <f t="shared" si="58"/>
        <v>595</v>
      </c>
      <c r="H606" s="108" t="s">
        <v>281</v>
      </c>
      <c r="I606" s="108" t="s">
        <v>964</v>
      </c>
      <c r="J606" s="90">
        <v>0</v>
      </c>
      <c r="K606" s="90">
        <v>0</v>
      </c>
      <c r="L606" s="90">
        <v>0</v>
      </c>
      <c r="M606" s="90">
        <v>0</v>
      </c>
      <c r="N606" s="90">
        <v>0</v>
      </c>
      <c r="O606" s="91">
        <v>68.393624903599999</v>
      </c>
      <c r="P606" s="91">
        <v>0</v>
      </c>
      <c r="Q606" s="103">
        <v>0</v>
      </c>
      <c r="R606" s="26" t="str">
        <f t="shared" ca="1" si="55"/>
        <v/>
      </c>
      <c r="S606" s="24"/>
      <c r="T606" s="49" t="str">
        <f t="shared" si="60"/>
        <v/>
      </c>
      <c r="U606" s="50"/>
      <c r="V606" s="50"/>
      <c r="W606" s="26" t="str">
        <f t="shared" ca="1" si="56"/>
        <v/>
      </c>
    </row>
    <row r="607" spans="1:23" x14ac:dyDescent="0.2">
      <c r="A607" s="24"/>
      <c r="B607" s="49" t="str">
        <f t="shared" si="59"/>
        <v/>
      </c>
      <c r="C607" s="50"/>
      <c r="D607" s="50"/>
      <c r="E607" s="26" t="str">
        <f t="shared" ca="1" si="57"/>
        <v/>
      </c>
      <c r="F607" s="24"/>
      <c r="G607" s="49">
        <f t="shared" si="58"/>
        <v>596</v>
      </c>
      <c r="H607" s="108" t="s">
        <v>281</v>
      </c>
      <c r="I607" s="108" t="s">
        <v>530</v>
      </c>
      <c r="J607" s="90">
        <v>0</v>
      </c>
      <c r="K607" s="90">
        <v>0</v>
      </c>
      <c r="L607" s="90">
        <v>0.77161100000000005</v>
      </c>
      <c r="M607" s="90">
        <v>35</v>
      </c>
      <c r="N607" s="90">
        <v>0.77161100000000005</v>
      </c>
      <c r="O607" s="91">
        <v>40.875275338560002</v>
      </c>
      <c r="P607" s="91">
        <v>0</v>
      </c>
      <c r="Q607" s="103">
        <v>0</v>
      </c>
      <c r="R607" s="26" t="str">
        <f t="shared" ca="1" si="55"/>
        <v/>
      </c>
      <c r="S607" s="24"/>
      <c r="T607" s="49" t="str">
        <f t="shared" si="60"/>
        <v/>
      </c>
      <c r="U607" s="50"/>
      <c r="V607" s="50"/>
      <c r="W607" s="26" t="str">
        <f t="shared" ca="1" si="56"/>
        <v/>
      </c>
    </row>
    <row r="608" spans="1:23" x14ac:dyDescent="0.2">
      <c r="A608" s="24"/>
      <c r="B608" s="49" t="str">
        <f t="shared" si="59"/>
        <v/>
      </c>
      <c r="C608" s="50"/>
      <c r="D608" s="50"/>
      <c r="E608" s="26" t="str">
        <f t="shared" ca="1" si="57"/>
        <v/>
      </c>
      <c r="F608" s="24"/>
      <c r="G608" s="49">
        <f t="shared" si="58"/>
        <v>597</v>
      </c>
      <c r="H608" s="108" t="s">
        <v>281</v>
      </c>
      <c r="I608" s="108" t="s">
        <v>1236</v>
      </c>
      <c r="J608" s="90">
        <v>0</v>
      </c>
      <c r="K608" s="90">
        <v>0</v>
      </c>
      <c r="L608" s="90">
        <v>0.45003776490000003</v>
      </c>
      <c r="M608" s="90">
        <v>15.8</v>
      </c>
      <c r="N608" s="90">
        <v>0.55699631459999999</v>
      </c>
      <c r="O608" s="91">
        <v>238.95610915003004</v>
      </c>
      <c r="P608" s="91">
        <v>0</v>
      </c>
      <c r="Q608" s="103">
        <v>0</v>
      </c>
      <c r="R608" s="26" t="str">
        <f t="shared" ca="1" si="55"/>
        <v/>
      </c>
      <c r="S608" s="24"/>
      <c r="T608" s="49" t="str">
        <f t="shared" si="60"/>
        <v/>
      </c>
      <c r="U608" s="50"/>
      <c r="V608" s="50"/>
      <c r="W608" s="26" t="str">
        <f t="shared" ca="1" si="56"/>
        <v/>
      </c>
    </row>
    <row r="609" spans="1:23" x14ac:dyDescent="0.2">
      <c r="A609" s="24"/>
      <c r="B609" s="49" t="str">
        <f t="shared" si="59"/>
        <v/>
      </c>
      <c r="C609" s="50"/>
      <c r="D609" s="50"/>
      <c r="E609" s="26" t="str">
        <f t="shared" ca="1" si="57"/>
        <v/>
      </c>
      <c r="F609" s="24"/>
      <c r="G609" s="49">
        <f t="shared" si="58"/>
        <v>598</v>
      </c>
      <c r="H609" s="108" t="s">
        <v>281</v>
      </c>
      <c r="I609" s="108" t="s">
        <v>1239</v>
      </c>
      <c r="J609" s="90">
        <v>0</v>
      </c>
      <c r="K609" s="90">
        <v>0</v>
      </c>
      <c r="L609" s="90">
        <v>0.62109335179999992</v>
      </c>
      <c r="M609" s="90">
        <v>40</v>
      </c>
      <c r="N609" s="90">
        <v>0.62313889339999995</v>
      </c>
      <c r="O609" s="91">
        <v>46.365570776559998</v>
      </c>
      <c r="P609" s="91">
        <v>0</v>
      </c>
      <c r="Q609" s="103">
        <v>0</v>
      </c>
      <c r="R609" s="26" t="str">
        <f t="shared" ca="1" si="55"/>
        <v/>
      </c>
      <c r="S609" s="24"/>
      <c r="T609" s="49" t="str">
        <f t="shared" si="60"/>
        <v/>
      </c>
      <c r="U609" s="50"/>
      <c r="V609" s="50"/>
      <c r="W609" s="26" t="str">
        <f t="shared" ca="1" si="56"/>
        <v/>
      </c>
    </row>
    <row r="610" spans="1:23" x14ac:dyDescent="0.2">
      <c r="A610" s="24"/>
      <c r="B610" s="49" t="str">
        <f t="shared" si="59"/>
        <v/>
      </c>
      <c r="C610" s="50"/>
      <c r="D610" s="50"/>
      <c r="E610" s="26" t="str">
        <f t="shared" ca="1" si="57"/>
        <v/>
      </c>
      <c r="F610" s="24"/>
      <c r="G610" s="49">
        <f t="shared" si="58"/>
        <v>599</v>
      </c>
      <c r="H610" s="108" t="s">
        <v>281</v>
      </c>
      <c r="I610" s="108" t="s">
        <v>1572</v>
      </c>
      <c r="J610" s="90">
        <v>0</v>
      </c>
      <c r="K610" s="90">
        <v>0</v>
      </c>
      <c r="L610" s="90">
        <v>0.746784</v>
      </c>
      <c r="M610" s="90">
        <v>33.700000000000003</v>
      </c>
      <c r="N610" s="90">
        <v>0.746784</v>
      </c>
      <c r="O610" s="91">
        <v>31.632204458290001</v>
      </c>
      <c r="P610" s="91">
        <v>0</v>
      </c>
      <c r="Q610" s="103">
        <v>0</v>
      </c>
      <c r="R610" s="26" t="str">
        <f t="shared" ca="1" si="55"/>
        <v>Error</v>
      </c>
      <c r="S610" s="24"/>
      <c r="T610" s="49" t="str">
        <f t="shared" si="60"/>
        <v/>
      </c>
      <c r="U610" s="50"/>
      <c r="V610" s="50"/>
      <c r="W610" s="26" t="str">
        <f t="shared" ca="1" si="56"/>
        <v/>
      </c>
    </row>
    <row r="611" spans="1:23" x14ac:dyDescent="0.2">
      <c r="A611" s="24"/>
      <c r="B611" s="49" t="str">
        <f t="shared" si="59"/>
        <v/>
      </c>
      <c r="C611" s="50"/>
      <c r="D611" s="50"/>
      <c r="E611" s="26" t="str">
        <f t="shared" ca="1" si="57"/>
        <v/>
      </c>
      <c r="F611" s="24"/>
      <c r="G611" s="49">
        <f t="shared" si="58"/>
        <v>600</v>
      </c>
      <c r="H611" s="108" t="s">
        <v>281</v>
      </c>
      <c r="I611" s="108" t="s">
        <v>1573</v>
      </c>
      <c r="J611" s="90">
        <v>0</v>
      </c>
      <c r="K611" s="90">
        <v>0</v>
      </c>
      <c r="L611" s="90">
        <v>1.9093549999999999</v>
      </c>
      <c r="M611" s="90">
        <v>27.160609559529998</v>
      </c>
      <c r="N611" s="90">
        <v>1.9093549999999999</v>
      </c>
      <c r="O611" s="91">
        <v>36.539624979930004</v>
      </c>
      <c r="P611" s="91">
        <v>0</v>
      </c>
      <c r="Q611" s="103">
        <v>0</v>
      </c>
      <c r="R611" s="26" t="str">
        <f t="shared" ca="1" si="55"/>
        <v>Error</v>
      </c>
      <c r="S611" s="24"/>
      <c r="T611" s="49" t="str">
        <f t="shared" si="60"/>
        <v/>
      </c>
      <c r="U611" s="50"/>
      <c r="V611" s="50"/>
      <c r="W611" s="26" t="str">
        <f t="shared" ca="1" si="56"/>
        <v/>
      </c>
    </row>
    <row r="612" spans="1:23" x14ac:dyDescent="0.2">
      <c r="A612" s="24"/>
      <c r="B612" s="49" t="str">
        <f t="shared" si="59"/>
        <v/>
      </c>
      <c r="C612" s="50"/>
      <c r="D612" s="50"/>
      <c r="E612" s="26" t="str">
        <f t="shared" ca="1" si="57"/>
        <v/>
      </c>
      <c r="F612" s="24"/>
      <c r="G612" s="49">
        <f t="shared" si="58"/>
        <v>601</v>
      </c>
      <c r="H612" s="108" t="s">
        <v>281</v>
      </c>
      <c r="I612" s="108" t="s">
        <v>1251</v>
      </c>
      <c r="J612" s="90">
        <v>0</v>
      </c>
      <c r="K612" s="90">
        <v>0</v>
      </c>
      <c r="L612" s="90">
        <v>6.4389931807499998</v>
      </c>
      <c r="M612" s="90">
        <v>30.3</v>
      </c>
      <c r="N612" s="90">
        <v>6.1861908795700007</v>
      </c>
      <c r="O612" s="91">
        <v>44.808784325850006</v>
      </c>
      <c r="P612" s="91">
        <v>0</v>
      </c>
      <c r="Q612" s="103">
        <v>0</v>
      </c>
      <c r="R612" s="26" t="str">
        <f t="shared" ca="1" si="55"/>
        <v/>
      </c>
      <c r="S612" s="24"/>
      <c r="T612" s="49" t="str">
        <f t="shared" si="60"/>
        <v/>
      </c>
      <c r="U612" s="50"/>
      <c r="V612" s="50"/>
      <c r="W612" s="26" t="str">
        <f t="shared" ca="1" si="56"/>
        <v/>
      </c>
    </row>
    <row r="613" spans="1:23" x14ac:dyDescent="0.2">
      <c r="A613" s="24"/>
      <c r="B613" s="49" t="str">
        <f t="shared" si="59"/>
        <v/>
      </c>
      <c r="C613" s="50"/>
      <c r="D613" s="50"/>
      <c r="E613" s="26" t="str">
        <f t="shared" ca="1" si="57"/>
        <v/>
      </c>
      <c r="F613" s="24"/>
      <c r="G613" s="49">
        <f t="shared" si="58"/>
        <v>602</v>
      </c>
      <c r="H613" s="108" t="s">
        <v>281</v>
      </c>
      <c r="I613" s="108" t="s">
        <v>1254</v>
      </c>
      <c r="J613" s="90">
        <v>0</v>
      </c>
      <c r="K613" s="90">
        <v>0</v>
      </c>
      <c r="L613" s="90">
        <v>1.7041926104700003</v>
      </c>
      <c r="M613" s="90">
        <v>22.3</v>
      </c>
      <c r="N613" s="90">
        <v>1.7222862627</v>
      </c>
      <c r="O613" s="91">
        <v>40.98583006298</v>
      </c>
      <c r="P613" s="91">
        <v>0</v>
      </c>
      <c r="Q613" s="103">
        <v>0</v>
      </c>
      <c r="R613" s="26" t="str">
        <f t="shared" ca="1" si="55"/>
        <v/>
      </c>
      <c r="S613" s="24"/>
      <c r="T613" s="49" t="str">
        <f t="shared" si="60"/>
        <v/>
      </c>
      <c r="U613" s="50"/>
      <c r="V613" s="50"/>
      <c r="W613" s="26" t="str">
        <f t="shared" ca="1" si="56"/>
        <v/>
      </c>
    </row>
    <row r="614" spans="1:23" x14ac:dyDescent="0.2">
      <c r="A614" s="24"/>
      <c r="B614" s="49" t="str">
        <f t="shared" si="59"/>
        <v/>
      </c>
      <c r="C614" s="50"/>
      <c r="D614" s="50"/>
      <c r="E614" s="26" t="str">
        <f t="shared" ca="1" si="57"/>
        <v/>
      </c>
      <c r="F614" s="24"/>
      <c r="G614" s="49">
        <f t="shared" si="58"/>
        <v>603</v>
      </c>
      <c r="H614" s="108" t="s">
        <v>281</v>
      </c>
      <c r="I614" s="108" t="s">
        <v>1256</v>
      </c>
      <c r="J614" s="90">
        <v>0</v>
      </c>
      <c r="K614" s="90">
        <v>0</v>
      </c>
      <c r="L614" s="90">
        <v>30.931224486539996</v>
      </c>
      <c r="M614" s="90">
        <v>40.789870963139997</v>
      </c>
      <c r="N614" s="90">
        <v>31.274858968859998</v>
      </c>
      <c r="O614" s="91">
        <v>54.919871045279997</v>
      </c>
      <c r="P614" s="91">
        <v>12.467845193399999</v>
      </c>
      <c r="Q614" s="103">
        <v>0.17384161088</v>
      </c>
      <c r="R614" s="26" t="str">
        <f t="shared" ca="1" si="55"/>
        <v/>
      </c>
      <c r="S614" s="24"/>
      <c r="T614" s="49" t="str">
        <f t="shared" si="60"/>
        <v/>
      </c>
      <c r="U614" s="50"/>
      <c r="V614" s="50"/>
      <c r="W614" s="26" t="str">
        <f t="shared" ca="1" si="56"/>
        <v/>
      </c>
    </row>
    <row r="615" spans="1:23" x14ac:dyDescent="0.2">
      <c r="A615" s="24"/>
      <c r="B615" s="49" t="str">
        <f t="shared" si="59"/>
        <v/>
      </c>
      <c r="C615" s="50"/>
      <c r="D615" s="50"/>
      <c r="E615" s="26" t="str">
        <f t="shared" ca="1" si="57"/>
        <v/>
      </c>
      <c r="F615" s="24"/>
      <c r="G615" s="49">
        <f t="shared" si="58"/>
        <v>604</v>
      </c>
      <c r="H615" s="108" t="s">
        <v>281</v>
      </c>
      <c r="I615" s="108" t="s">
        <v>1574</v>
      </c>
      <c r="J615" s="90">
        <v>0</v>
      </c>
      <c r="K615" s="90">
        <v>0</v>
      </c>
      <c r="L615" s="90">
        <v>2.3030687712500004</v>
      </c>
      <c r="M615" s="90">
        <v>57.5</v>
      </c>
      <c r="N615" s="90">
        <v>2.5525297542500001</v>
      </c>
      <c r="O615" s="91">
        <v>71.525718672799997</v>
      </c>
      <c r="P615" s="91">
        <v>0</v>
      </c>
      <c r="Q615" s="103">
        <v>0</v>
      </c>
      <c r="R615" s="26" t="str">
        <f t="shared" ca="1" si="55"/>
        <v>Error</v>
      </c>
      <c r="S615" s="24"/>
      <c r="T615" s="49" t="str">
        <f t="shared" si="60"/>
        <v/>
      </c>
      <c r="U615" s="50"/>
      <c r="V615" s="50"/>
      <c r="W615" s="26" t="str">
        <f t="shared" ca="1" si="56"/>
        <v/>
      </c>
    </row>
    <row r="616" spans="1:23" x14ac:dyDescent="0.2">
      <c r="A616" s="24"/>
      <c r="B616" s="49" t="str">
        <f t="shared" si="59"/>
        <v/>
      </c>
      <c r="C616" s="50"/>
      <c r="D616" s="50"/>
      <c r="E616" s="26" t="str">
        <f t="shared" ca="1" si="57"/>
        <v/>
      </c>
      <c r="F616" s="24"/>
      <c r="G616" s="49">
        <f t="shared" si="58"/>
        <v>605</v>
      </c>
      <c r="H616" s="108" t="s">
        <v>281</v>
      </c>
      <c r="I616" s="108" t="s">
        <v>1263</v>
      </c>
      <c r="J616" s="90">
        <v>0</v>
      </c>
      <c r="K616" s="90">
        <v>0</v>
      </c>
      <c r="L616" s="90">
        <v>0.68795000000000006</v>
      </c>
      <c r="M616" s="90">
        <v>81.5</v>
      </c>
      <c r="N616" s="90">
        <v>0.68795000000000006</v>
      </c>
      <c r="O616" s="91">
        <v>86.552254657190005</v>
      </c>
      <c r="P616" s="91">
        <v>0</v>
      </c>
      <c r="Q616" s="103">
        <v>0</v>
      </c>
      <c r="R616" s="26" t="str">
        <f t="shared" ca="1" si="55"/>
        <v/>
      </c>
      <c r="S616" s="24"/>
      <c r="T616" s="49" t="str">
        <f t="shared" si="60"/>
        <v/>
      </c>
      <c r="U616" s="50"/>
      <c r="V616" s="50"/>
      <c r="W616" s="26" t="str">
        <f t="shared" ca="1" si="56"/>
        <v/>
      </c>
    </row>
    <row r="617" spans="1:23" x14ac:dyDescent="0.2">
      <c r="A617" s="24"/>
      <c r="B617" s="49" t="str">
        <f t="shared" si="59"/>
        <v/>
      </c>
      <c r="C617" s="50"/>
      <c r="D617" s="50"/>
      <c r="E617" s="26" t="str">
        <f t="shared" ca="1" si="57"/>
        <v/>
      </c>
      <c r="F617" s="24"/>
      <c r="G617" s="49">
        <f t="shared" si="58"/>
        <v>606</v>
      </c>
      <c r="H617" s="108" t="s">
        <v>281</v>
      </c>
      <c r="I617" s="108" t="s">
        <v>1266</v>
      </c>
      <c r="J617" s="90">
        <v>0</v>
      </c>
      <c r="K617" s="90">
        <v>0</v>
      </c>
      <c r="L617" s="90">
        <v>1.0419020000000001</v>
      </c>
      <c r="M617" s="90">
        <v>19.3</v>
      </c>
      <c r="N617" s="90">
        <v>1.0419020000000001</v>
      </c>
      <c r="O617" s="91">
        <v>57.651798706719994</v>
      </c>
      <c r="P617" s="91">
        <v>0</v>
      </c>
      <c r="Q617" s="103">
        <v>0</v>
      </c>
      <c r="R617" s="26" t="str">
        <f t="shared" ca="1" si="55"/>
        <v/>
      </c>
      <c r="S617" s="24"/>
      <c r="T617" s="49" t="str">
        <f t="shared" si="60"/>
        <v/>
      </c>
      <c r="U617" s="50"/>
      <c r="V617" s="50"/>
      <c r="W617" s="26" t="str">
        <f t="shared" ca="1" si="56"/>
        <v/>
      </c>
    </row>
    <row r="618" spans="1:23" x14ac:dyDescent="0.2">
      <c r="A618" s="24"/>
      <c r="B618" s="49" t="str">
        <f t="shared" si="59"/>
        <v/>
      </c>
      <c r="C618" s="50"/>
      <c r="D618" s="50"/>
      <c r="E618" s="26" t="str">
        <f t="shared" ca="1" si="57"/>
        <v/>
      </c>
      <c r="F618" s="24"/>
      <c r="G618" s="49">
        <f t="shared" si="58"/>
        <v>607</v>
      </c>
      <c r="H618" s="108" t="s">
        <v>281</v>
      </c>
      <c r="I618" s="108" t="s">
        <v>1575</v>
      </c>
      <c r="J618" s="90">
        <v>0</v>
      </c>
      <c r="K618" s="90">
        <v>0</v>
      </c>
      <c r="L618" s="90">
        <v>0</v>
      </c>
      <c r="M618" s="90">
        <v>0.2</v>
      </c>
      <c r="N618" s="90">
        <v>0</v>
      </c>
      <c r="O618" s="91">
        <v>2.9</v>
      </c>
      <c r="P618" s="91">
        <v>0</v>
      </c>
      <c r="Q618" s="103">
        <v>0</v>
      </c>
      <c r="R618" s="26" t="str">
        <f t="shared" ca="1" si="55"/>
        <v>Error</v>
      </c>
      <c r="S618" s="24"/>
      <c r="T618" s="49" t="str">
        <f t="shared" si="60"/>
        <v/>
      </c>
      <c r="U618" s="50"/>
      <c r="V618" s="50"/>
      <c r="W618" s="26" t="str">
        <f t="shared" ca="1" si="56"/>
        <v/>
      </c>
    </row>
    <row r="619" spans="1:23" x14ac:dyDescent="0.2">
      <c r="A619" s="24"/>
      <c r="B619" s="49" t="str">
        <f t="shared" si="59"/>
        <v/>
      </c>
      <c r="C619" s="50"/>
      <c r="D619" s="50"/>
      <c r="E619" s="26" t="str">
        <f t="shared" ca="1" si="57"/>
        <v/>
      </c>
      <c r="F619" s="24"/>
      <c r="G619" s="49">
        <f t="shared" si="58"/>
        <v>608</v>
      </c>
      <c r="H619" s="108" t="s">
        <v>281</v>
      </c>
      <c r="I619" s="108" t="s">
        <v>1270</v>
      </c>
      <c r="J619" s="90">
        <v>0</v>
      </c>
      <c r="K619" s="90">
        <v>0</v>
      </c>
      <c r="L619" s="90">
        <v>0.57556671520000002</v>
      </c>
      <c r="M619" s="90">
        <v>11.25604015165</v>
      </c>
      <c r="N619" s="90">
        <v>0.54922202759999994</v>
      </c>
      <c r="O619" s="91">
        <v>26.72805418463</v>
      </c>
      <c r="P619" s="91">
        <v>0</v>
      </c>
      <c r="Q619" s="103">
        <v>0</v>
      </c>
      <c r="R619" s="26" t="str">
        <f t="shared" ca="1" si="55"/>
        <v/>
      </c>
      <c r="S619" s="24"/>
      <c r="T619" s="49" t="str">
        <f t="shared" si="60"/>
        <v/>
      </c>
      <c r="U619" s="50"/>
      <c r="V619" s="50"/>
      <c r="W619" s="26" t="str">
        <f t="shared" ca="1" si="56"/>
        <v/>
      </c>
    </row>
    <row r="620" spans="1:23" x14ac:dyDescent="0.2">
      <c r="A620" s="24"/>
      <c r="B620" s="49" t="str">
        <f t="shared" si="59"/>
        <v/>
      </c>
      <c r="C620" s="50"/>
      <c r="D620" s="50"/>
      <c r="E620" s="26" t="str">
        <f t="shared" ca="1" si="57"/>
        <v/>
      </c>
      <c r="F620" s="24"/>
      <c r="G620" s="49">
        <f t="shared" si="58"/>
        <v>609</v>
      </c>
      <c r="H620" s="108" t="s">
        <v>281</v>
      </c>
      <c r="I620" s="108" t="s">
        <v>1273</v>
      </c>
      <c r="J620" s="90">
        <v>0</v>
      </c>
      <c r="K620" s="90">
        <v>0</v>
      </c>
      <c r="L620" s="90">
        <v>0.20510984779999997</v>
      </c>
      <c r="M620" s="90">
        <v>27.932653084639995</v>
      </c>
      <c r="N620" s="90">
        <v>0.20894328259999997</v>
      </c>
      <c r="O620" s="91">
        <v>31.603270687039995</v>
      </c>
      <c r="P620" s="91">
        <v>0</v>
      </c>
      <c r="Q620" s="103">
        <v>0</v>
      </c>
      <c r="R620" s="26" t="str">
        <f t="shared" ca="1" si="55"/>
        <v/>
      </c>
      <c r="S620" s="24"/>
      <c r="T620" s="49" t="str">
        <f t="shared" si="60"/>
        <v/>
      </c>
      <c r="U620" s="50"/>
      <c r="V620" s="50"/>
      <c r="W620" s="26" t="str">
        <f t="shared" ca="1" si="56"/>
        <v/>
      </c>
    </row>
    <row r="621" spans="1:23" x14ac:dyDescent="0.2">
      <c r="A621" s="24"/>
      <c r="B621" s="49" t="str">
        <f t="shared" si="59"/>
        <v/>
      </c>
      <c r="C621" s="50"/>
      <c r="D621" s="50"/>
      <c r="E621" s="26" t="str">
        <f t="shared" ca="1" si="57"/>
        <v/>
      </c>
      <c r="F621" s="24"/>
      <c r="G621" s="49">
        <f t="shared" si="58"/>
        <v>610</v>
      </c>
      <c r="H621" s="108" t="s">
        <v>281</v>
      </c>
      <c r="I621" s="108" t="s">
        <v>1276</v>
      </c>
      <c r="J621" s="90">
        <v>0</v>
      </c>
      <c r="K621" s="90">
        <v>0</v>
      </c>
      <c r="L621" s="90">
        <v>1.011517</v>
      </c>
      <c r="M621" s="90">
        <v>20.5</v>
      </c>
      <c r="N621" s="90">
        <v>1.011517</v>
      </c>
      <c r="O621" s="91">
        <v>26.9</v>
      </c>
      <c r="P621" s="91">
        <v>0</v>
      </c>
      <c r="Q621" s="103">
        <v>0</v>
      </c>
      <c r="R621" s="26" t="str">
        <f t="shared" ca="1" si="55"/>
        <v/>
      </c>
      <c r="S621" s="24"/>
      <c r="T621" s="49" t="str">
        <f t="shared" si="60"/>
        <v/>
      </c>
      <c r="U621" s="50"/>
      <c r="V621" s="50"/>
      <c r="W621" s="26" t="str">
        <f t="shared" ca="1" si="56"/>
        <v/>
      </c>
    </row>
    <row r="622" spans="1:23" x14ac:dyDescent="0.2">
      <c r="A622" s="24"/>
      <c r="B622" s="49" t="str">
        <f t="shared" si="59"/>
        <v/>
      </c>
      <c r="C622" s="50"/>
      <c r="D622" s="50"/>
      <c r="E622" s="26" t="str">
        <f t="shared" ca="1" si="57"/>
        <v/>
      </c>
      <c r="F622" s="24"/>
      <c r="G622" s="49">
        <f t="shared" si="58"/>
        <v>611</v>
      </c>
      <c r="H622" s="108" t="s">
        <v>281</v>
      </c>
      <c r="I622" s="108" t="s">
        <v>1279</v>
      </c>
      <c r="J622" s="90">
        <v>0</v>
      </c>
      <c r="K622" s="90">
        <v>0</v>
      </c>
      <c r="L622" s="90">
        <v>0.24186699999999997</v>
      </c>
      <c r="M622" s="90">
        <v>36.649135156429999</v>
      </c>
      <c r="N622" s="90">
        <v>0.24186699999999997</v>
      </c>
      <c r="O622" s="91">
        <v>33.355639652959994</v>
      </c>
      <c r="P622" s="91">
        <v>0</v>
      </c>
      <c r="Q622" s="103">
        <v>0</v>
      </c>
      <c r="R622" s="26" t="str">
        <f t="shared" ca="1" si="55"/>
        <v/>
      </c>
      <c r="S622" s="24"/>
      <c r="T622" s="49" t="str">
        <f t="shared" si="60"/>
        <v/>
      </c>
      <c r="U622" s="50"/>
      <c r="V622" s="50"/>
      <c r="W622" s="26" t="str">
        <f t="shared" ca="1" si="56"/>
        <v/>
      </c>
    </row>
    <row r="623" spans="1:23" x14ac:dyDescent="0.2">
      <c r="A623" s="24"/>
      <c r="B623" s="49" t="str">
        <f t="shared" si="59"/>
        <v/>
      </c>
      <c r="C623" s="50"/>
      <c r="D623" s="50"/>
      <c r="E623" s="26" t="str">
        <f t="shared" ca="1" si="57"/>
        <v/>
      </c>
      <c r="F623" s="24"/>
      <c r="G623" s="49">
        <f t="shared" si="58"/>
        <v>612</v>
      </c>
      <c r="H623" s="108" t="s">
        <v>281</v>
      </c>
      <c r="I623" s="108" t="s">
        <v>1281</v>
      </c>
      <c r="J623" s="90">
        <v>0</v>
      </c>
      <c r="K623" s="90">
        <v>0</v>
      </c>
      <c r="L623" s="90">
        <v>7.8122598660000001E-2</v>
      </c>
      <c r="M623" s="90">
        <v>25.225057021319998</v>
      </c>
      <c r="N623" s="90">
        <v>2.604086622E-2</v>
      </c>
      <c r="O623" s="91">
        <v>24.120516392039999</v>
      </c>
      <c r="P623" s="91">
        <v>0</v>
      </c>
      <c r="Q623" s="103">
        <v>0</v>
      </c>
      <c r="R623" s="26" t="str">
        <f t="shared" ca="1" si="55"/>
        <v/>
      </c>
      <c r="S623" s="24"/>
      <c r="T623" s="49" t="str">
        <f t="shared" si="60"/>
        <v/>
      </c>
      <c r="U623" s="50"/>
      <c r="V623" s="50"/>
      <c r="W623" s="26" t="str">
        <f t="shared" ca="1" si="56"/>
        <v/>
      </c>
    </row>
    <row r="624" spans="1:23" x14ac:dyDescent="0.2">
      <c r="A624" s="24"/>
      <c r="B624" s="49" t="str">
        <f t="shared" si="59"/>
        <v/>
      </c>
      <c r="C624" s="50"/>
      <c r="D624" s="50"/>
      <c r="E624" s="26" t="str">
        <f t="shared" ca="1" si="57"/>
        <v/>
      </c>
      <c r="F624" s="24"/>
      <c r="G624" s="49">
        <f t="shared" si="58"/>
        <v>613</v>
      </c>
      <c r="H624" s="108" t="s">
        <v>281</v>
      </c>
      <c r="I624" s="108" t="s">
        <v>1284</v>
      </c>
      <c r="J624" s="90">
        <v>0</v>
      </c>
      <c r="K624" s="90">
        <v>0</v>
      </c>
      <c r="L624" s="90">
        <v>1.65042373567</v>
      </c>
      <c r="M624" s="90">
        <v>83.1</v>
      </c>
      <c r="N624" s="90">
        <v>1.6709401236700001</v>
      </c>
      <c r="O624" s="91">
        <v>82.004123025800013</v>
      </c>
      <c r="P624" s="91">
        <v>0</v>
      </c>
      <c r="Q624" s="103">
        <v>0</v>
      </c>
      <c r="R624" s="26" t="str">
        <f t="shared" ca="1" si="55"/>
        <v/>
      </c>
      <c r="S624" s="24"/>
      <c r="T624" s="49" t="str">
        <f t="shared" si="60"/>
        <v/>
      </c>
      <c r="U624" s="50"/>
      <c r="V624" s="50"/>
      <c r="W624" s="26" t="str">
        <f t="shared" ca="1" si="56"/>
        <v/>
      </c>
    </row>
    <row r="625" spans="1:23" x14ac:dyDescent="0.2">
      <c r="A625" s="24"/>
      <c r="B625" s="49" t="str">
        <f t="shared" si="59"/>
        <v/>
      </c>
      <c r="C625" s="50"/>
      <c r="D625" s="50"/>
      <c r="E625" s="26" t="str">
        <f t="shared" ca="1" si="57"/>
        <v/>
      </c>
      <c r="F625" s="24"/>
      <c r="G625" s="49">
        <f t="shared" si="58"/>
        <v>614</v>
      </c>
      <c r="H625" s="108" t="s">
        <v>281</v>
      </c>
      <c r="I625" s="108" t="s">
        <v>1287</v>
      </c>
      <c r="J625" s="90">
        <v>0</v>
      </c>
      <c r="K625" s="90">
        <v>0</v>
      </c>
      <c r="L625" s="90">
        <v>0.11505397367999999</v>
      </c>
      <c r="M625" s="90">
        <v>17.8</v>
      </c>
      <c r="N625" s="90">
        <v>0</v>
      </c>
      <c r="O625" s="91">
        <v>27.086209889729997</v>
      </c>
      <c r="P625" s="91">
        <v>0</v>
      </c>
      <c r="Q625" s="103">
        <v>0</v>
      </c>
      <c r="R625" s="26" t="str">
        <f t="shared" ca="1" si="55"/>
        <v/>
      </c>
      <c r="S625" s="24"/>
      <c r="T625" s="49" t="str">
        <f t="shared" si="60"/>
        <v/>
      </c>
      <c r="U625" s="50"/>
      <c r="V625" s="50"/>
      <c r="W625" s="26" t="str">
        <f t="shared" ca="1" si="56"/>
        <v/>
      </c>
    </row>
    <row r="626" spans="1:23" x14ac:dyDescent="0.2">
      <c r="A626" s="24"/>
      <c r="B626" s="49" t="str">
        <f t="shared" si="59"/>
        <v/>
      </c>
      <c r="C626" s="50"/>
      <c r="D626" s="50"/>
      <c r="E626" s="26" t="str">
        <f t="shared" ca="1" si="57"/>
        <v/>
      </c>
      <c r="F626" s="24"/>
      <c r="G626" s="49">
        <f t="shared" si="58"/>
        <v>615</v>
      </c>
      <c r="H626" s="108" t="s">
        <v>281</v>
      </c>
      <c r="I626" s="108" t="s">
        <v>1290</v>
      </c>
      <c r="J626" s="90">
        <v>0</v>
      </c>
      <c r="K626" s="90">
        <v>0</v>
      </c>
      <c r="L626" s="90">
        <v>0.32942781159000001</v>
      </c>
      <c r="M626" s="90">
        <v>17.084041460640002</v>
      </c>
      <c r="N626" s="90">
        <v>0.33147300000000002</v>
      </c>
      <c r="O626" s="91">
        <v>29.300258124479996</v>
      </c>
      <c r="P626" s="91">
        <v>0</v>
      </c>
      <c r="Q626" s="103">
        <v>0</v>
      </c>
      <c r="R626" s="26" t="str">
        <f t="shared" ca="1" si="55"/>
        <v/>
      </c>
      <c r="S626" s="24"/>
      <c r="T626" s="49" t="str">
        <f t="shared" si="60"/>
        <v/>
      </c>
      <c r="U626" s="50"/>
      <c r="V626" s="50"/>
      <c r="W626" s="26" t="str">
        <f t="shared" ca="1" si="56"/>
        <v/>
      </c>
    </row>
    <row r="627" spans="1:23" x14ac:dyDescent="0.2">
      <c r="A627" s="24"/>
      <c r="B627" s="49" t="str">
        <f t="shared" si="59"/>
        <v/>
      </c>
      <c r="C627" s="50"/>
      <c r="D627" s="50"/>
      <c r="E627" s="26" t="str">
        <f t="shared" ca="1" si="57"/>
        <v/>
      </c>
      <c r="F627" s="24"/>
      <c r="G627" s="49">
        <f t="shared" si="58"/>
        <v>616</v>
      </c>
      <c r="H627" s="108" t="s">
        <v>281</v>
      </c>
      <c r="I627" s="108" t="s">
        <v>1293</v>
      </c>
      <c r="J627" s="90">
        <v>0</v>
      </c>
      <c r="K627" s="90">
        <v>0</v>
      </c>
      <c r="L627" s="90">
        <v>3.1181718763799999</v>
      </c>
      <c r="M627" s="90">
        <v>31</v>
      </c>
      <c r="N627" s="90">
        <v>3.1090735359000004</v>
      </c>
      <c r="O627" s="91">
        <v>109.55146641418</v>
      </c>
      <c r="P627" s="91">
        <v>0</v>
      </c>
      <c r="Q627" s="103">
        <v>0</v>
      </c>
      <c r="R627" s="26" t="str">
        <f t="shared" ca="1" si="55"/>
        <v/>
      </c>
      <c r="S627" s="24"/>
      <c r="T627" s="49" t="str">
        <f t="shared" si="60"/>
        <v/>
      </c>
      <c r="U627" s="50"/>
      <c r="V627" s="50"/>
      <c r="W627" s="26" t="str">
        <f t="shared" ca="1" si="56"/>
        <v/>
      </c>
    </row>
    <row r="628" spans="1:23" x14ac:dyDescent="0.2">
      <c r="A628" s="24"/>
      <c r="B628" s="49" t="str">
        <f t="shared" si="59"/>
        <v/>
      </c>
      <c r="C628" s="50"/>
      <c r="D628" s="50"/>
      <c r="E628" s="26" t="str">
        <f t="shared" ca="1" si="57"/>
        <v/>
      </c>
      <c r="F628" s="24"/>
      <c r="G628" s="49">
        <f t="shared" si="58"/>
        <v>617</v>
      </c>
      <c r="H628" s="108" t="s">
        <v>281</v>
      </c>
      <c r="I628" s="108" t="s">
        <v>1576</v>
      </c>
      <c r="J628" s="90">
        <v>0</v>
      </c>
      <c r="K628" s="90">
        <v>0</v>
      </c>
      <c r="L628" s="90">
        <v>1.6972816846999998</v>
      </c>
      <c r="M628" s="90">
        <v>38.6</v>
      </c>
      <c r="N628" s="90">
        <v>1.703927</v>
      </c>
      <c r="O628" s="91">
        <v>44.919210061870004</v>
      </c>
      <c r="P628" s="91">
        <v>1.42288128062</v>
      </c>
      <c r="Q628" s="103">
        <v>1.3402677246800001</v>
      </c>
      <c r="R628" s="26" t="str">
        <f t="shared" ca="1" si="55"/>
        <v>Error</v>
      </c>
      <c r="S628" s="24"/>
      <c r="T628" s="49" t="str">
        <f t="shared" si="60"/>
        <v/>
      </c>
      <c r="U628" s="50"/>
      <c r="V628" s="50"/>
      <c r="W628" s="26" t="str">
        <f t="shared" ca="1" si="56"/>
        <v/>
      </c>
    </row>
    <row r="629" spans="1:23" x14ac:dyDescent="0.2">
      <c r="A629" s="24"/>
      <c r="B629" s="49" t="str">
        <f t="shared" si="59"/>
        <v/>
      </c>
      <c r="C629" s="50"/>
      <c r="D629" s="50"/>
      <c r="E629" s="26" t="str">
        <f t="shared" ca="1" si="57"/>
        <v/>
      </c>
      <c r="F629" s="24"/>
      <c r="G629" s="49">
        <f t="shared" si="58"/>
        <v>618</v>
      </c>
      <c r="H629" s="108" t="s">
        <v>281</v>
      </c>
      <c r="I629" s="108" t="s">
        <v>1577</v>
      </c>
      <c r="J629" s="90">
        <v>0</v>
      </c>
      <c r="K629" s="90">
        <v>0</v>
      </c>
      <c r="L629" s="90">
        <v>0</v>
      </c>
      <c r="M629" s="90">
        <v>0.85995454199999999</v>
      </c>
      <c r="N629" s="90">
        <v>3.3621187000000001E-3</v>
      </c>
      <c r="O629" s="91">
        <v>17.842136685940002</v>
      </c>
      <c r="P629" s="91">
        <v>0</v>
      </c>
      <c r="Q629" s="103">
        <v>0</v>
      </c>
      <c r="R629" s="26" t="str">
        <f t="shared" ca="1" si="55"/>
        <v>Error</v>
      </c>
      <c r="S629" s="24"/>
      <c r="T629" s="49" t="str">
        <f t="shared" si="60"/>
        <v/>
      </c>
      <c r="U629" s="50"/>
      <c r="V629" s="50"/>
      <c r="W629" s="26" t="str">
        <f t="shared" ca="1" si="56"/>
        <v/>
      </c>
    </row>
    <row r="630" spans="1:23" x14ac:dyDescent="0.2">
      <c r="A630" s="24"/>
      <c r="B630" s="49" t="str">
        <f t="shared" si="59"/>
        <v/>
      </c>
      <c r="C630" s="50"/>
      <c r="D630" s="50"/>
      <c r="E630" s="26" t="str">
        <f t="shared" ca="1" si="57"/>
        <v/>
      </c>
      <c r="F630" s="24"/>
      <c r="G630" s="49">
        <f t="shared" si="58"/>
        <v>619</v>
      </c>
      <c r="H630" s="108" t="s">
        <v>281</v>
      </c>
      <c r="I630" s="108" t="s">
        <v>1578</v>
      </c>
      <c r="J630" s="90">
        <v>0</v>
      </c>
      <c r="K630" s="90">
        <v>0</v>
      </c>
      <c r="L630" s="90">
        <v>0.66341583134999993</v>
      </c>
      <c r="M630" s="90">
        <v>41.7</v>
      </c>
      <c r="N630" s="90">
        <v>0.68395499999999998</v>
      </c>
      <c r="O630" s="91">
        <v>100.67357436080999</v>
      </c>
      <c r="P630" s="91">
        <v>0</v>
      </c>
      <c r="Q630" s="103">
        <v>0</v>
      </c>
      <c r="R630" s="26" t="str">
        <f t="shared" ca="1" si="55"/>
        <v>Error</v>
      </c>
      <c r="S630" s="24"/>
      <c r="T630" s="49" t="str">
        <f t="shared" si="60"/>
        <v/>
      </c>
      <c r="U630" s="50"/>
      <c r="V630" s="50"/>
      <c r="W630" s="26" t="str">
        <f t="shared" ca="1" si="56"/>
        <v/>
      </c>
    </row>
    <row r="631" spans="1:23" x14ac:dyDescent="0.2">
      <c r="A631" s="24"/>
      <c r="B631" s="49" t="str">
        <f t="shared" si="59"/>
        <v/>
      </c>
      <c r="C631" s="50"/>
      <c r="D631" s="50"/>
      <c r="E631" s="26" t="str">
        <f t="shared" ca="1" si="57"/>
        <v/>
      </c>
      <c r="F631" s="24"/>
      <c r="G631" s="49">
        <f t="shared" si="58"/>
        <v>620</v>
      </c>
      <c r="H631" s="108" t="s">
        <v>281</v>
      </c>
      <c r="I631" s="108" t="s">
        <v>1304</v>
      </c>
      <c r="J631" s="90">
        <v>0</v>
      </c>
      <c r="K631" s="90">
        <v>0</v>
      </c>
      <c r="L631" s="90">
        <v>0.25800505899000004</v>
      </c>
      <c r="M631" s="90">
        <v>40.878112768240001</v>
      </c>
      <c r="N631" s="90">
        <v>0.24807984101</v>
      </c>
      <c r="O631" s="91">
        <v>59.766539032200008</v>
      </c>
      <c r="P631" s="91">
        <v>0</v>
      </c>
      <c r="Q631" s="103">
        <v>0</v>
      </c>
      <c r="R631" s="26" t="str">
        <f t="shared" ca="1" si="55"/>
        <v/>
      </c>
      <c r="S631" s="24"/>
      <c r="T631" s="49" t="str">
        <f t="shared" si="60"/>
        <v/>
      </c>
      <c r="U631" s="50"/>
      <c r="V631" s="50"/>
      <c r="W631" s="26" t="str">
        <f t="shared" ca="1" si="56"/>
        <v/>
      </c>
    </row>
    <row r="632" spans="1:23" x14ac:dyDescent="0.2">
      <c r="A632" s="24"/>
      <c r="B632" s="49" t="str">
        <f t="shared" si="59"/>
        <v/>
      </c>
      <c r="C632" s="50"/>
      <c r="D632" s="50"/>
      <c r="E632" s="26" t="str">
        <f t="shared" ca="1" si="57"/>
        <v/>
      </c>
      <c r="F632" s="24"/>
      <c r="G632" s="49">
        <f t="shared" si="58"/>
        <v>621</v>
      </c>
      <c r="H632" s="108" t="s">
        <v>281</v>
      </c>
      <c r="I632" s="108" t="s">
        <v>1307</v>
      </c>
      <c r="J632" s="90">
        <v>0</v>
      </c>
      <c r="K632" s="90">
        <v>0</v>
      </c>
      <c r="L632" s="90">
        <v>0.47360799999999997</v>
      </c>
      <c r="M632" s="90">
        <v>15.184961306310001</v>
      </c>
      <c r="N632" s="90">
        <v>0.46547615063999997</v>
      </c>
      <c r="O632" s="91">
        <v>51.135289399680005</v>
      </c>
      <c r="P632" s="91">
        <v>0</v>
      </c>
      <c r="Q632" s="103">
        <v>0</v>
      </c>
      <c r="R632" s="26" t="str">
        <f t="shared" ca="1" si="55"/>
        <v/>
      </c>
      <c r="S632" s="24"/>
      <c r="T632" s="49" t="str">
        <f t="shared" si="60"/>
        <v/>
      </c>
      <c r="U632" s="50"/>
      <c r="V632" s="50"/>
      <c r="W632" s="26" t="str">
        <f t="shared" ca="1" si="56"/>
        <v/>
      </c>
    </row>
    <row r="633" spans="1:23" x14ac:dyDescent="0.2">
      <c r="A633" s="24"/>
      <c r="B633" s="49" t="str">
        <f t="shared" si="59"/>
        <v/>
      </c>
      <c r="C633" s="50"/>
      <c r="D633" s="50"/>
      <c r="E633" s="26" t="str">
        <f t="shared" ca="1" si="57"/>
        <v/>
      </c>
      <c r="F633" s="24"/>
      <c r="G633" s="49">
        <f t="shared" si="58"/>
        <v>622</v>
      </c>
      <c r="H633" s="108" t="s">
        <v>281</v>
      </c>
      <c r="I633" s="108" t="s">
        <v>1579</v>
      </c>
      <c r="J633" s="90">
        <v>0</v>
      </c>
      <c r="K633" s="90">
        <v>0</v>
      </c>
      <c r="L633" s="90">
        <v>4.6056018000000002E-3</v>
      </c>
      <c r="M633" s="90">
        <v>4.8840350214600008</v>
      </c>
      <c r="N633" s="90">
        <v>0</v>
      </c>
      <c r="O633" s="91">
        <v>6.8</v>
      </c>
      <c r="P633" s="91">
        <v>0</v>
      </c>
      <c r="Q633" s="103">
        <v>0</v>
      </c>
      <c r="R633" s="26" t="str">
        <f t="shared" ca="1" si="55"/>
        <v>Error</v>
      </c>
      <c r="S633" s="24"/>
      <c r="T633" s="49" t="str">
        <f t="shared" si="60"/>
        <v/>
      </c>
      <c r="U633" s="50"/>
      <c r="V633" s="50"/>
      <c r="W633" s="26" t="str">
        <f t="shared" ca="1" si="56"/>
        <v/>
      </c>
    </row>
    <row r="634" spans="1:23" x14ac:dyDescent="0.2">
      <c r="A634" s="24"/>
      <c r="B634" s="49" t="str">
        <f t="shared" si="59"/>
        <v/>
      </c>
      <c r="C634" s="50"/>
      <c r="D634" s="50"/>
      <c r="E634" s="26" t="str">
        <f t="shared" ca="1" si="57"/>
        <v/>
      </c>
      <c r="F634" s="24"/>
      <c r="G634" s="49">
        <f t="shared" si="58"/>
        <v>623</v>
      </c>
      <c r="H634" s="108" t="s">
        <v>281</v>
      </c>
      <c r="I634" s="108" t="s">
        <v>1313</v>
      </c>
      <c r="J634" s="90">
        <v>0</v>
      </c>
      <c r="K634" s="90">
        <v>0</v>
      </c>
      <c r="L634" s="90">
        <v>0.24874299999999999</v>
      </c>
      <c r="M634" s="90">
        <v>41.7</v>
      </c>
      <c r="N634" s="90">
        <v>0.23952955928000003</v>
      </c>
      <c r="O634" s="91">
        <v>60.786415222159995</v>
      </c>
      <c r="P634" s="91">
        <v>0</v>
      </c>
      <c r="Q634" s="103">
        <v>0</v>
      </c>
      <c r="R634" s="26" t="str">
        <f t="shared" ca="1" si="55"/>
        <v/>
      </c>
      <c r="S634" s="24"/>
      <c r="T634" s="49" t="str">
        <f t="shared" si="60"/>
        <v/>
      </c>
      <c r="U634" s="50"/>
      <c r="V634" s="50"/>
      <c r="W634" s="26" t="str">
        <f t="shared" ca="1" si="56"/>
        <v/>
      </c>
    </row>
    <row r="635" spans="1:23" x14ac:dyDescent="0.2">
      <c r="A635" s="24"/>
      <c r="B635" s="49" t="str">
        <f t="shared" si="59"/>
        <v/>
      </c>
      <c r="C635" s="50"/>
      <c r="D635" s="50"/>
      <c r="E635" s="26" t="str">
        <f t="shared" ca="1" si="57"/>
        <v/>
      </c>
      <c r="F635" s="24"/>
      <c r="G635" s="49">
        <f t="shared" si="58"/>
        <v>624</v>
      </c>
      <c r="H635" s="108" t="s">
        <v>281</v>
      </c>
      <c r="I635" s="108" t="s">
        <v>1316</v>
      </c>
      <c r="J635" s="90">
        <v>0</v>
      </c>
      <c r="K635" s="90">
        <v>0</v>
      </c>
      <c r="L635" s="90">
        <v>0.21646885337999996</v>
      </c>
      <c r="M635" s="90">
        <v>15.191867795189999</v>
      </c>
      <c r="N635" s="90">
        <v>0.21294803204999999</v>
      </c>
      <c r="O635" s="91">
        <v>28.163596521269998</v>
      </c>
      <c r="P635" s="91">
        <v>0</v>
      </c>
      <c r="Q635" s="103">
        <v>0</v>
      </c>
      <c r="R635" s="26" t="str">
        <f t="shared" ca="1" si="55"/>
        <v/>
      </c>
      <c r="S635" s="24"/>
      <c r="T635" s="49" t="str">
        <f t="shared" si="60"/>
        <v/>
      </c>
      <c r="U635" s="50"/>
      <c r="V635" s="50"/>
      <c r="W635" s="26" t="str">
        <f t="shared" ca="1" si="56"/>
        <v/>
      </c>
    </row>
    <row r="636" spans="1:23" x14ac:dyDescent="0.2">
      <c r="A636" s="24"/>
      <c r="B636" s="49" t="str">
        <f t="shared" si="59"/>
        <v/>
      </c>
      <c r="C636" s="50"/>
      <c r="D636" s="50"/>
      <c r="E636" s="26" t="str">
        <f t="shared" ca="1" si="57"/>
        <v/>
      </c>
      <c r="F636" s="24"/>
      <c r="G636" s="49">
        <f t="shared" si="58"/>
        <v>625</v>
      </c>
      <c r="H636" s="108" t="s">
        <v>281</v>
      </c>
      <c r="I636" s="108" t="s">
        <v>1580</v>
      </c>
      <c r="J636" s="90">
        <v>0</v>
      </c>
      <c r="K636" s="90">
        <v>0</v>
      </c>
      <c r="L636" s="90">
        <v>0.28301821860999998</v>
      </c>
      <c r="M636" s="90">
        <v>10.4</v>
      </c>
      <c r="N636" s="90">
        <v>0.21770779115</v>
      </c>
      <c r="O636" s="91">
        <v>13.1235220912</v>
      </c>
      <c r="P636" s="91">
        <v>0</v>
      </c>
      <c r="Q636" s="103">
        <v>0</v>
      </c>
      <c r="R636" s="26" t="str">
        <f t="shared" ca="1" si="55"/>
        <v>Error</v>
      </c>
      <c r="S636" s="24"/>
      <c r="T636" s="49" t="str">
        <f t="shared" si="60"/>
        <v/>
      </c>
      <c r="U636" s="50"/>
      <c r="V636" s="50"/>
      <c r="W636" s="26" t="str">
        <f t="shared" ca="1" si="56"/>
        <v/>
      </c>
    </row>
    <row r="637" spans="1:23" x14ac:dyDescent="0.2">
      <c r="A637" s="24"/>
      <c r="B637" s="49" t="str">
        <f t="shared" si="59"/>
        <v/>
      </c>
      <c r="C637" s="50"/>
      <c r="D637" s="50"/>
      <c r="E637" s="26" t="str">
        <f t="shared" ca="1" si="57"/>
        <v/>
      </c>
      <c r="F637" s="24"/>
      <c r="G637" s="49">
        <f t="shared" si="58"/>
        <v>626</v>
      </c>
      <c r="H637" s="108" t="s">
        <v>281</v>
      </c>
      <c r="I637" s="108" t="s">
        <v>1581</v>
      </c>
      <c r="J637" s="90">
        <v>0</v>
      </c>
      <c r="K637" s="90">
        <v>0</v>
      </c>
      <c r="L637" s="90">
        <v>4.3597816704000003</v>
      </c>
      <c r="M637" s="90">
        <v>32</v>
      </c>
      <c r="N637" s="90">
        <v>4.3644766848800005</v>
      </c>
      <c r="O637" s="91">
        <v>46.107066562530001</v>
      </c>
      <c r="P637" s="91">
        <v>0</v>
      </c>
      <c r="Q637" s="103">
        <v>0</v>
      </c>
      <c r="R637" s="26" t="str">
        <f t="shared" ca="1" si="55"/>
        <v>Error</v>
      </c>
      <c r="S637" s="24"/>
      <c r="T637" s="49" t="str">
        <f t="shared" si="60"/>
        <v/>
      </c>
      <c r="U637" s="50"/>
      <c r="V637" s="50"/>
      <c r="W637" s="26" t="str">
        <f t="shared" ca="1" si="56"/>
        <v/>
      </c>
    </row>
    <row r="638" spans="1:23" x14ac:dyDescent="0.2">
      <c r="A638" s="24"/>
      <c r="B638" s="49" t="str">
        <f t="shared" si="59"/>
        <v/>
      </c>
      <c r="C638" s="50"/>
      <c r="D638" s="50"/>
      <c r="E638" s="26" t="str">
        <f t="shared" ca="1" si="57"/>
        <v/>
      </c>
      <c r="F638" s="24"/>
      <c r="G638" s="49">
        <f t="shared" si="58"/>
        <v>627</v>
      </c>
      <c r="H638" s="108" t="s">
        <v>281</v>
      </c>
      <c r="I638" s="108" t="s">
        <v>1582</v>
      </c>
      <c r="J638" s="90">
        <v>0</v>
      </c>
      <c r="K638" s="90">
        <v>0</v>
      </c>
      <c r="L638" s="90">
        <v>0</v>
      </c>
      <c r="M638" s="90">
        <v>0</v>
      </c>
      <c r="N638" s="90">
        <v>0</v>
      </c>
      <c r="O638" s="91">
        <v>1.9501000856399999</v>
      </c>
      <c r="P638" s="91">
        <v>0</v>
      </c>
      <c r="Q638" s="103">
        <v>0</v>
      </c>
      <c r="R638" s="26" t="str">
        <f t="shared" ca="1" si="55"/>
        <v>Error</v>
      </c>
      <c r="S638" s="24"/>
      <c r="T638" s="49" t="str">
        <f t="shared" si="60"/>
        <v/>
      </c>
      <c r="U638" s="50"/>
      <c r="V638" s="50"/>
      <c r="W638" s="26" t="str">
        <f t="shared" ca="1" si="56"/>
        <v/>
      </c>
    </row>
    <row r="639" spans="1:23" x14ac:dyDescent="0.2">
      <c r="A639" s="24"/>
      <c r="B639" s="49" t="str">
        <f t="shared" si="59"/>
        <v/>
      </c>
      <c r="C639" s="50"/>
      <c r="D639" s="50"/>
      <c r="E639" s="26" t="str">
        <f t="shared" ca="1" si="57"/>
        <v/>
      </c>
      <c r="F639" s="24"/>
      <c r="G639" s="49">
        <f t="shared" si="58"/>
        <v>628</v>
      </c>
      <c r="H639" s="108" t="s">
        <v>281</v>
      </c>
      <c r="I639" s="108" t="s">
        <v>1583</v>
      </c>
      <c r="J639" s="90">
        <v>0</v>
      </c>
      <c r="K639" s="90">
        <v>0</v>
      </c>
      <c r="L639" s="90">
        <v>1.828937</v>
      </c>
      <c r="M639" s="90">
        <v>27.097092906399997</v>
      </c>
      <c r="N639" s="90">
        <v>1.828937</v>
      </c>
      <c r="O639" s="91">
        <v>93.406460738030006</v>
      </c>
      <c r="P639" s="91">
        <v>0</v>
      </c>
      <c r="Q639" s="103">
        <v>0</v>
      </c>
      <c r="R639" s="26" t="str">
        <f t="shared" ca="1" si="55"/>
        <v>Error</v>
      </c>
      <c r="S639" s="24"/>
      <c r="T639" s="49" t="str">
        <f t="shared" si="60"/>
        <v/>
      </c>
      <c r="U639" s="50"/>
      <c r="V639" s="50"/>
      <c r="W639" s="26" t="str">
        <f t="shared" ca="1" si="56"/>
        <v/>
      </c>
    </row>
    <row r="640" spans="1:23" x14ac:dyDescent="0.2">
      <c r="A640" s="24"/>
      <c r="B640" s="49" t="str">
        <f t="shared" si="59"/>
        <v/>
      </c>
      <c r="C640" s="50"/>
      <c r="D640" s="50"/>
      <c r="E640" s="26" t="str">
        <f t="shared" ca="1" si="57"/>
        <v/>
      </c>
      <c r="F640" s="24"/>
      <c r="G640" s="49">
        <f t="shared" si="58"/>
        <v>629</v>
      </c>
      <c r="H640" s="108" t="s">
        <v>281</v>
      </c>
      <c r="I640" s="108" t="s">
        <v>1330</v>
      </c>
      <c r="J640" s="90">
        <v>0</v>
      </c>
      <c r="K640" s="90">
        <v>0</v>
      </c>
      <c r="L640" s="90">
        <v>5.4997421377399993</v>
      </c>
      <c r="M640" s="90">
        <v>52.4</v>
      </c>
      <c r="N640" s="90">
        <v>5.3961384797500003</v>
      </c>
      <c r="O640" s="91">
        <v>59.46109333183</v>
      </c>
      <c r="P640" s="91">
        <v>0</v>
      </c>
      <c r="Q640" s="103">
        <v>0</v>
      </c>
      <c r="R640" s="26" t="str">
        <f t="shared" ca="1" si="55"/>
        <v/>
      </c>
      <c r="S640" s="24"/>
      <c r="T640" s="49" t="str">
        <f t="shared" si="60"/>
        <v/>
      </c>
      <c r="U640" s="50"/>
      <c r="V640" s="50"/>
      <c r="W640" s="26" t="str">
        <f t="shared" ca="1" si="56"/>
        <v/>
      </c>
    </row>
    <row r="641" spans="1:23" x14ac:dyDescent="0.2">
      <c r="A641" s="24"/>
      <c r="B641" s="49" t="str">
        <f t="shared" si="59"/>
        <v/>
      </c>
      <c r="C641" s="50"/>
      <c r="D641" s="50"/>
      <c r="E641" s="26" t="str">
        <f t="shared" ca="1" si="57"/>
        <v/>
      </c>
      <c r="F641" s="24"/>
      <c r="G641" s="49">
        <f t="shared" si="58"/>
        <v>630</v>
      </c>
      <c r="H641" s="108" t="s">
        <v>281</v>
      </c>
      <c r="I641" s="108" t="s">
        <v>1584</v>
      </c>
      <c r="J641" s="90">
        <v>0</v>
      </c>
      <c r="K641" s="90">
        <v>0</v>
      </c>
      <c r="L641" s="90">
        <v>1.7195556186600001</v>
      </c>
      <c r="M641" s="90">
        <v>12.775715340920001</v>
      </c>
      <c r="N641" s="90">
        <v>1.85720418136</v>
      </c>
      <c r="O641" s="91">
        <v>120.32249193130002</v>
      </c>
      <c r="P641" s="91">
        <v>0</v>
      </c>
      <c r="Q641" s="103">
        <v>0</v>
      </c>
      <c r="R641" s="26" t="str">
        <f t="shared" ca="1" si="55"/>
        <v>Error</v>
      </c>
      <c r="S641" s="24"/>
      <c r="T641" s="49" t="str">
        <f t="shared" si="60"/>
        <v/>
      </c>
      <c r="U641" s="50"/>
      <c r="V641" s="50"/>
      <c r="W641" s="26" t="str">
        <f t="shared" ca="1" si="56"/>
        <v/>
      </c>
    </row>
    <row r="642" spans="1:23" x14ac:dyDescent="0.2">
      <c r="A642" s="24"/>
      <c r="B642" s="49" t="str">
        <f t="shared" si="59"/>
        <v/>
      </c>
      <c r="C642" s="50"/>
      <c r="D642" s="50"/>
      <c r="E642" s="26" t="str">
        <f t="shared" ca="1" si="57"/>
        <v/>
      </c>
      <c r="F642" s="24"/>
      <c r="G642" s="49">
        <f t="shared" si="58"/>
        <v>631</v>
      </c>
      <c r="H642" s="108" t="s">
        <v>281</v>
      </c>
      <c r="I642" s="108" t="s">
        <v>1585</v>
      </c>
      <c r="J642" s="90">
        <v>0</v>
      </c>
      <c r="K642" s="90">
        <v>0</v>
      </c>
      <c r="L642" s="90">
        <v>0.48091400000000001</v>
      </c>
      <c r="M642" s="90">
        <v>33.1</v>
      </c>
      <c r="N642" s="90">
        <v>0.47682142185999998</v>
      </c>
      <c r="O642" s="91">
        <v>216.6991946524</v>
      </c>
      <c r="P642" s="91">
        <v>0</v>
      </c>
      <c r="Q642" s="103">
        <v>0</v>
      </c>
      <c r="R642" s="26" t="str">
        <f t="shared" ca="1" si="55"/>
        <v>Error</v>
      </c>
      <c r="S642" s="24"/>
      <c r="T642" s="49" t="str">
        <f t="shared" si="60"/>
        <v/>
      </c>
      <c r="U642" s="50"/>
      <c r="V642" s="50"/>
      <c r="W642" s="26" t="str">
        <f t="shared" ca="1" si="56"/>
        <v/>
      </c>
    </row>
    <row r="643" spans="1:23" x14ac:dyDescent="0.2">
      <c r="A643" s="24"/>
      <c r="B643" s="49" t="str">
        <f t="shared" si="59"/>
        <v/>
      </c>
      <c r="C643" s="50"/>
      <c r="D643" s="50"/>
      <c r="E643" s="26" t="str">
        <f t="shared" ca="1" si="57"/>
        <v/>
      </c>
      <c r="F643" s="24"/>
      <c r="G643" s="49">
        <f t="shared" si="58"/>
        <v>632</v>
      </c>
      <c r="H643" s="108" t="s">
        <v>281</v>
      </c>
      <c r="I643" s="108" t="s">
        <v>1586</v>
      </c>
      <c r="J643" s="90">
        <v>0</v>
      </c>
      <c r="K643" s="90">
        <v>0</v>
      </c>
      <c r="L643" s="90">
        <v>0.245229</v>
      </c>
      <c r="M643" s="90">
        <v>26.9</v>
      </c>
      <c r="N643" s="90">
        <v>0.245229</v>
      </c>
      <c r="O643" s="91">
        <v>31.8</v>
      </c>
      <c r="P643" s="91">
        <v>0</v>
      </c>
      <c r="Q643" s="103">
        <v>0</v>
      </c>
      <c r="R643" s="26" t="str">
        <f t="shared" ca="1" si="55"/>
        <v>Error</v>
      </c>
      <c r="S643" s="24"/>
      <c r="T643" s="49" t="str">
        <f t="shared" si="60"/>
        <v/>
      </c>
      <c r="U643" s="50"/>
      <c r="V643" s="50"/>
      <c r="W643" s="26" t="str">
        <f t="shared" ca="1" si="56"/>
        <v/>
      </c>
    </row>
    <row r="644" spans="1:23" x14ac:dyDescent="0.2">
      <c r="A644" s="24"/>
      <c r="B644" s="49" t="str">
        <f t="shared" si="59"/>
        <v/>
      </c>
      <c r="C644" s="50"/>
      <c r="D644" s="50"/>
      <c r="E644" s="26" t="str">
        <f t="shared" ca="1" si="57"/>
        <v/>
      </c>
      <c r="F644" s="24"/>
      <c r="G644" s="49">
        <f t="shared" si="58"/>
        <v>633</v>
      </c>
      <c r="H644" s="108" t="s">
        <v>281</v>
      </c>
      <c r="I644" s="108" t="s">
        <v>1587</v>
      </c>
      <c r="J644" s="90">
        <v>0</v>
      </c>
      <c r="K644" s="90">
        <v>0</v>
      </c>
      <c r="L644" s="90">
        <v>9.858465432480001</v>
      </c>
      <c r="M644" s="90">
        <v>44.7</v>
      </c>
      <c r="N644" s="90">
        <v>10.214549401839999</v>
      </c>
      <c r="O644" s="91">
        <v>62.696938140719993</v>
      </c>
      <c r="P644" s="91">
        <v>3.4749237863200007</v>
      </c>
      <c r="Q644" s="103">
        <v>0.16938512372</v>
      </c>
      <c r="R644" s="26" t="str">
        <f t="shared" ca="1" si="55"/>
        <v>Error</v>
      </c>
      <c r="S644" s="24"/>
      <c r="T644" s="49" t="str">
        <f t="shared" si="60"/>
        <v/>
      </c>
      <c r="U644" s="50"/>
      <c r="V644" s="50"/>
      <c r="W644" s="26" t="str">
        <f t="shared" ca="1" si="56"/>
        <v/>
      </c>
    </row>
    <row r="645" spans="1:23" x14ac:dyDescent="0.2">
      <c r="A645" s="24"/>
      <c r="B645" s="49" t="str">
        <f t="shared" si="59"/>
        <v/>
      </c>
      <c r="C645" s="50"/>
      <c r="D645" s="50"/>
      <c r="E645" s="26" t="str">
        <f t="shared" ca="1" si="57"/>
        <v/>
      </c>
      <c r="F645" s="24"/>
      <c r="G645" s="49">
        <f t="shared" si="58"/>
        <v>634</v>
      </c>
      <c r="H645" s="108" t="s">
        <v>282</v>
      </c>
      <c r="I645" s="108" t="s">
        <v>1588</v>
      </c>
      <c r="J645" s="90">
        <v>0</v>
      </c>
      <c r="K645" s="90">
        <v>0</v>
      </c>
      <c r="L645" s="90">
        <v>0</v>
      </c>
      <c r="M645" s="90">
        <v>0</v>
      </c>
      <c r="N645" s="90">
        <v>0.72082000000000013</v>
      </c>
      <c r="O645" s="91">
        <v>558.97922088988003</v>
      </c>
      <c r="P645" s="91">
        <v>0</v>
      </c>
      <c r="Q645" s="103">
        <v>0</v>
      </c>
      <c r="R645" s="26" t="str">
        <f t="shared" ca="1" si="55"/>
        <v>Error</v>
      </c>
      <c r="S645" s="24"/>
      <c r="T645" s="49" t="str">
        <f t="shared" si="60"/>
        <v/>
      </c>
      <c r="U645" s="50"/>
      <c r="V645" s="50"/>
      <c r="W645" s="26" t="str">
        <f t="shared" ca="1" si="56"/>
        <v/>
      </c>
    </row>
    <row r="646" spans="1:23" x14ac:dyDescent="0.2">
      <c r="A646" s="24"/>
      <c r="B646" s="49" t="str">
        <f t="shared" si="59"/>
        <v/>
      </c>
      <c r="C646" s="50"/>
      <c r="D646" s="50"/>
      <c r="E646" s="26" t="str">
        <f t="shared" ca="1" si="57"/>
        <v/>
      </c>
      <c r="F646" s="24"/>
      <c r="G646" s="49">
        <f t="shared" si="58"/>
        <v>635</v>
      </c>
      <c r="H646" s="108" t="s">
        <v>282</v>
      </c>
      <c r="I646" s="108" t="s">
        <v>317</v>
      </c>
      <c r="J646" s="90">
        <v>0</v>
      </c>
      <c r="K646" s="90">
        <v>0</v>
      </c>
      <c r="L646" s="90">
        <v>0</v>
      </c>
      <c r="M646" s="90">
        <v>0</v>
      </c>
      <c r="N646" s="90">
        <v>0.72082000000000013</v>
      </c>
      <c r="O646" s="91">
        <v>558.97922088988003</v>
      </c>
      <c r="P646" s="91">
        <v>0</v>
      </c>
      <c r="Q646" s="103">
        <v>0</v>
      </c>
      <c r="R646" s="26" t="str">
        <f t="shared" ca="1" si="55"/>
        <v/>
      </c>
      <c r="S646" s="24"/>
      <c r="T646" s="49" t="str">
        <f t="shared" si="60"/>
        <v/>
      </c>
      <c r="U646" s="50"/>
      <c r="V646" s="50"/>
      <c r="W646" s="26" t="str">
        <f t="shared" ca="1" si="56"/>
        <v/>
      </c>
    </row>
    <row r="647" spans="1:23" x14ac:dyDescent="0.2">
      <c r="A647" s="24"/>
      <c r="B647" s="49" t="str">
        <f t="shared" si="59"/>
        <v/>
      </c>
      <c r="C647" s="50"/>
      <c r="D647" s="50"/>
      <c r="E647" s="26" t="str">
        <f t="shared" ca="1" si="57"/>
        <v/>
      </c>
      <c r="F647" s="24"/>
      <c r="G647" s="49">
        <f t="shared" si="58"/>
        <v>636</v>
      </c>
      <c r="H647" s="108" t="s">
        <v>282</v>
      </c>
      <c r="I647" s="108" t="s">
        <v>346</v>
      </c>
      <c r="J647" s="90">
        <v>0</v>
      </c>
      <c r="K647" s="90">
        <v>0</v>
      </c>
      <c r="L647" s="90">
        <v>0</v>
      </c>
      <c r="M647" s="90">
        <v>0</v>
      </c>
      <c r="N647" s="90">
        <v>0</v>
      </c>
      <c r="O647" s="91">
        <v>69.155046999560014</v>
      </c>
      <c r="P647" s="91">
        <v>0</v>
      </c>
      <c r="Q647" s="103">
        <v>0</v>
      </c>
      <c r="R647" s="26" t="str">
        <f t="shared" ca="1" si="55"/>
        <v/>
      </c>
      <c r="S647" s="24"/>
      <c r="T647" s="49" t="str">
        <f t="shared" si="60"/>
        <v/>
      </c>
      <c r="U647" s="50"/>
      <c r="V647" s="50"/>
      <c r="W647" s="26" t="str">
        <f t="shared" ca="1" si="56"/>
        <v/>
      </c>
    </row>
    <row r="648" spans="1:23" x14ac:dyDescent="0.2">
      <c r="A648" s="24"/>
      <c r="B648" s="49" t="str">
        <f t="shared" si="59"/>
        <v/>
      </c>
      <c r="C648" s="50"/>
      <c r="D648" s="50"/>
      <c r="E648" s="26" t="str">
        <f t="shared" ca="1" si="57"/>
        <v/>
      </c>
      <c r="F648" s="24"/>
      <c r="G648" s="49">
        <f t="shared" si="58"/>
        <v>637</v>
      </c>
      <c r="H648" s="108" t="s">
        <v>282</v>
      </c>
      <c r="I648" s="108" t="s">
        <v>1589</v>
      </c>
      <c r="J648" s="90">
        <v>0</v>
      </c>
      <c r="K648" s="90">
        <v>0</v>
      </c>
      <c r="L648" s="90">
        <v>7.2708204090599997</v>
      </c>
      <c r="M648" s="90">
        <v>14.2</v>
      </c>
      <c r="N648" s="90">
        <v>6.6813644266200001</v>
      </c>
      <c r="O648" s="91">
        <v>767.90121645492002</v>
      </c>
      <c r="P648" s="91">
        <v>0</v>
      </c>
      <c r="Q648" s="103">
        <v>0</v>
      </c>
      <c r="R648" s="26" t="str">
        <f t="shared" ca="1" si="55"/>
        <v>Error</v>
      </c>
      <c r="S648" s="24"/>
      <c r="T648" s="49" t="str">
        <f t="shared" si="60"/>
        <v/>
      </c>
      <c r="U648" s="50"/>
      <c r="V648" s="50"/>
      <c r="W648" s="26" t="str">
        <f t="shared" ca="1" si="56"/>
        <v/>
      </c>
    </row>
    <row r="649" spans="1:23" x14ac:dyDescent="0.2">
      <c r="A649" s="24"/>
      <c r="B649" s="49" t="str">
        <f t="shared" si="59"/>
        <v/>
      </c>
      <c r="C649" s="50"/>
      <c r="D649" s="50"/>
      <c r="E649" s="26" t="str">
        <f t="shared" ca="1" si="57"/>
        <v/>
      </c>
      <c r="F649" s="24"/>
      <c r="G649" s="49">
        <f t="shared" si="58"/>
        <v>638</v>
      </c>
      <c r="H649" s="108" t="s">
        <v>282</v>
      </c>
      <c r="I649" s="108" t="s">
        <v>406</v>
      </c>
      <c r="J649" s="90">
        <v>0</v>
      </c>
      <c r="K649" s="90">
        <v>0</v>
      </c>
      <c r="L649" s="90">
        <v>0</v>
      </c>
      <c r="M649" s="90">
        <v>0</v>
      </c>
      <c r="N649" s="90">
        <v>0</v>
      </c>
      <c r="O649" s="91">
        <v>0</v>
      </c>
      <c r="P649" s="91">
        <v>0</v>
      </c>
      <c r="Q649" s="103">
        <v>0</v>
      </c>
      <c r="R649" s="26" t="str">
        <f t="shared" ca="1" si="55"/>
        <v/>
      </c>
      <c r="S649" s="24"/>
      <c r="T649" s="49" t="str">
        <f t="shared" si="60"/>
        <v/>
      </c>
      <c r="U649" s="50"/>
      <c r="V649" s="50"/>
      <c r="W649" s="26" t="str">
        <f t="shared" ca="1" si="56"/>
        <v/>
      </c>
    </row>
    <row r="650" spans="1:23" x14ac:dyDescent="0.2">
      <c r="A650" s="24"/>
      <c r="B650" s="49" t="str">
        <f t="shared" si="59"/>
        <v/>
      </c>
      <c r="C650" s="50"/>
      <c r="D650" s="50"/>
      <c r="E650" s="26" t="str">
        <f t="shared" ca="1" si="57"/>
        <v/>
      </c>
      <c r="F650" s="24"/>
      <c r="G650" s="49">
        <f t="shared" si="58"/>
        <v>639</v>
      </c>
      <c r="H650" s="108" t="s">
        <v>282</v>
      </c>
      <c r="I650" s="108" t="s">
        <v>1590</v>
      </c>
      <c r="J650" s="90">
        <v>0</v>
      </c>
      <c r="K650" s="90">
        <v>0</v>
      </c>
      <c r="L650" s="90">
        <v>0</v>
      </c>
      <c r="M650" s="90">
        <v>0</v>
      </c>
      <c r="N650" s="90">
        <v>0</v>
      </c>
      <c r="O650" s="91">
        <v>59.2</v>
      </c>
      <c r="P650" s="91">
        <v>0</v>
      </c>
      <c r="Q650" s="103" t="e">
        <v>#N/A</v>
      </c>
      <c r="R650" s="26" t="str">
        <f t="shared" ca="1" si="55"/>
        <v>Error</v>
      </c>
      <c r="S650" s="24"/>
      <c r="T650" s="49" t="str">
        <f t="shared" si="60"/>
        <v/>
      </c>
      <c r="U650" s="50"/>
      <c r="V650" s="50"/>
      <c r="W650" s="26" t="str">
        <f t="shared" ca="1" si="56"/>
        <v/>
      </c>
    </row>
    <row r="651" spans="1:23" x14ac:dyDescent="0.2">
      <c r="A651" s="24"/>
      <c r="B651" s="49" t="str">
        <f t="shared" si="59"/>
        <v/>
      </c>
      <c r="C651" s="50"/>
      <c r="D651" s="50"/>
      <c r="E651" s="26" t="str">
        <f t="shared" ca="1" si="57"/>
        <v/>
      </c>
      <c r="F651" s="24"/>
      <c r="G651" s="49">
        <f t="shared" si="58"/>
        <v>640</v>
      </c>
      <c r="H651" s="108" t="s">
        <v>282</v>
      </c>
      <c r="I651" s="108" t="s">
        <v>439</v>
      </c>
      <c r="J651" s="90">
        <v>0</v>
      </c>
      <c r="K651" s="90">
        <v>0</v>
      </c>
      <c r="L651" s="90">
        <v>0</v>
      </c>
      <c r="M651" s="90">
        <v>0</v>
      </c>
      <c r="N651" s="90">
        <v>0.21984600000000001</v>
      </c>
      <c r="O651" s="91">
        <v>187.74880695201998</v>
      </c>
      <c r="P651" s="91">
        <v>0</v>
      </c>
      <c r="Q651" s="103">
        <v>0</v>
      </c>
      <c r="R651" s="26" t="str">
        <f t="shared" ca="1" si="55"/>
        <v/>
      </c>
      <c r="S651" s="24"/>
      <c r="T651" s="49" t="str">
        <f t="shared" si="60"/>
        <v/>
      </c>
      <c r="U651" s="50"/>
      <c r="V651" s="50"/>
      <c r="W651" s="26" t="str">
        <f t="shared" ca="1" si="56"/>
        <v/>
      </c>
    </row>
    <row r="652" spans="1:23" x14ac:dyDescent="0.2">
      <c r="A652" s="24"/>
      <c r="B652" s="49" t="str">
        <f t="shared" si="59"/>
        <v/>
      </c>
      <c r="C652" s="50"/>
      <c r="D652" s="50"/>
      <c r="E652" s="26" t="str">
        <f t="shared" ca="1" si="57"/>
        <v/>
      </c>
      <c r="F652" s="24"/>
      <c r="G652" s="49">
        <f t="shared" si="58"/>
        <v>641</v>
      </c>
      <c r="H652" s="108" t="s">
        <v>282</v>
      </c>
      <c r="I652" s="108" t="s">
        <v>468</v>
      </c>
      <c r="J652" s="90">
        <v>0</v>
      </c>
      <c r="K652" s="90">
        <v>0</v>
      </c>
      <c r="L652" s="90">
        <v>0</v>
      </c>
      <c r="M652" s="90">
        <v>0</v>
      </c>
      <c r="N652" s="90">
        <v>0</v>
      </c>
      <c r="O652" s="91">
        <v>61.313570936800005</v>
      </c>
      <c r="P652" s="91">
        <v>0</v>
      </c>
      <c r="Q652" s="103">
        <v>0</v>
      </c>
      <c r="R652" s="26" t="str">
        <f t="shared" ref="R652:R715" ca="1" si="61">IF(I652="","",IF(ISERROR(VLOOKUP(I652,INDIRECT(H652),1,FALSE)),"Error",""))</f>
        <v/>
      </c>
      <c r="S652" s="24"/>
      <c r="T652" s="49" t="str">
        <f t="shared" si="60"/>
        <v/>
      </c>
      <c r="U652" s="50"/>
      <c r="V652" s="50"/>
      <c r="W652" s="26" t="str">
        <f t="shared" ref="W652:W715" ca="1" si="62">IF(V652="","",IF(ISERROR(VLOOKUP(V652,INDIRECT(U652),1,FALSE)),"Error",""))</f>
        <v/>
      </c>
    </row>
    <row r="653" spans="1:23" x14ac:dyDescent="0.2">
      <c r="A653" s="24"/>
      <c r="B653" s="49" t="str">
        <f t="shared" si="59"/>
        <v/>
      </c>
      <c r="C653" s="50"/>
      <c r="D653" s="50"/>
      <c r="E653" s="26" t="str">
        <f t="shared" ref="E653:E716" ca="1" si="63">IF(D653="","",IF(ISERROR(VLOOKUP(D653,INDIRECT(C653),1,FALSE)),"Error",""))</f>
        <v/>
      </c>
      <c r="F653" s="24"/>
      <c r="G653" s="49">
        <f t="shared" si="58"/>
        <v>642</v>
      </c>
      <c r="H653" s="108" t="s">
        <v>282</v>
      </c>
      <c r="I653" s="108" t="s">
        <v>496</v>
      </c>
      <c r="J653" s="90">
        <v>0</v>
      </c>
      <c r="K653" s="90">
        <v>0</v>
      </c>
      <c r="L653" s="90">
        <v>0</v>
      </c>
      <c r="M653" s="90">
        <v>0</v>
      </c>
      <c r="N653" s="90">
        <v>0</v>
      </c>
      <c r="O653" s="91">
        <v>213.9145344666</v>
      </c>
      <c r="P653" s="91">
        <v>0</v>
      </c>
      <c r="Q653" s="103">
        <v>0</v>
      </c>
      <c r="R653" s="26" t="str">
        <f t="shared" ca="1" si="61"/>
        <v/>
      </c>
      <c r="S653" s="24"/>
      <c r="T653" s="49" t="str">
        <f t="shared" si="60"/>
        <v/>
      </c>
      <c r="U653" s="50"/>
      <c r="V653" s="50"/>
      <c r="W653" s="26" t="str">
        <f t="shared" ca="1" si="62"/>
        <v/>
      </c>
    </row>
    <row r="654" spans="1:23" x14ac:dyDescent="0.2">
      <c r="A654" s="24"/>
      <c r="B654" s="49" t="str">
        <f t="shared" ref="B654:B717" si="64">IF(AND(C653&lt;&gt;"",ISNUMBER(B653)),B653+1,"")</f>
        <v/>
      </c>
      <c r="C654" s="50"/>
      <c r="D654" s="50"/>
      <c r="E654" s="26" t="str">
        <f t="shared" ca="1" si="63"/>
        <v/>
      </c>
      <c r="F654" s="24"/>
      <c r="G654" s="49">
        <f t="shared" si="12"/>
        <v>643</v>
      </c>
      <c r="H654" s="108" t="s">
        <v>282</v>
      </c>
      <c r="I654" s="108" t="s">
        <v>524</v>
      </c>
      <c r="J654" s="90">
        <v>0</v>
      </c>
      <c r="K654" s="90">
        <v>0</v>
      </c>
      <c r="L654" s="90">
        <v>0.157309</v>
      </c>
      <c r="M654" s="90">
        <v>5.5693701450900006</v>
      </c>
      <c r="N654" s="90">
        <v>0.157309</v>
      </c>
      <c r="O654" s="91">
        <v>7.0699258318499991</v>
      </c>
      <c r="P654" s="91">
        <v>0</v>
      </c>
      <c r="Q654" s="103">
        <v>0</v>
      </c>
      <c r="R654" s="26" t="str">
        <f t="shared" ca="1" si="61"/>
        <v/>
      </c>
      <c r="S654" s="24"/>
      <c r="T654" s="49" t="str">
        <f t="shared" ref="T654:T717" si="65">IF(AND(U653&lt;&gt;"",ISNUMBER(T653)),T653+1,"")</f>
        <v/>
      </c>
      <c r="U654" s="50"/>
      <c r="V654" s="50"/>
      <c r="W654" s="26" t="str">
        <f t="shared" ca="1" si="62"/>
        <v/>
      </c>
    </row>
    <row r="655" spans="1:23" x14ac:dyDescent="0.2">
      <c r="A655" s="24"/>
      <c r="B655" s="49" t="str">
        <f t="shared" si="64"/>
        <v/>
      </c>
      <c r="C655" s="50"/>
      <c r="D655" s="50"/>
      <c r="E655" s="26" t="str">
        <f t="shared" ca="1" si="63"/>
        <v/>
      </c>
      <c r="F655" s="24"/>
      <c r="G655" s="49">
        <f t="shared" si="12"/>
        <v>644</v>
      </c>
      <c r="H655" s="108" t="s">
        <v>283</v>
      </c>
      <c r="I655" s="108" t="s">
        <v>310</v>
      </c>
      <c r="J655" s="90">
        <v>0</v>
      </c>
      <c r="K655" s="90">
        <v>0</v>
      </c>
      <c r="L655" s="90">
        <v>8.1198904863599992</v>
      </c>
      <c r="M655" s="90">
        <v>150.5636709222</v>
      </c>
      <c r="N655" s="90">
        <v>7.8822941283899999</v>
      </c>
      <c r="O655" s="91">
        <v>141.47507869249</v>
      </c>
      <c r="P655" s="91">
        <v>0</v>
      </c>
      <c r="Q655" s="103">
        <v>0</v>
      </c>
      <c r="R655" s="26" t="str">
        <f t="shared" ca="1" si="61"/>
        <v/>
      </c>
      <c r="S655" s="24"/>
      <c r="T655" s="49" t="str">
        <f t="shared" si="65"/>
        <v/>
      </c>
      <c r="U655" s="50"/>
      <c r="V655" s="50"/>
      <c r="W655" s="26" t="str">
        <f t="shared" ca="1" si="62"/>
        <v/>
      </c>
    </row>
    <row r="656" spans="1:23" x14ac:dyDescent="0.2">
      <c r="A656" s="24"/>
      <c r="B656" s="49" t="str">
        <f t="shared" si="64"/>
        <v/>
      </c>
      <c r="C656" s="50"/>
      <c r="D656" s="50"/>
      <c r="E656" s="26" t="str">
        <f t="shared" ca="1" si="63"/>
        <v/>
      </c>
      <c r="F656" s="24"/>
      <c r="G656" s="49">
        <f t="shared" ref="G656:G719" si="66">IF(AND(H655&lt;&gt;"",ISNUMBER(G655)),G655+1,"")</f>
        <v>645</v>
      </c>
      <c r="H656" s="108" t="s">
        <v>283</v>
      </c>
      <c r="I656" s="108" t="s">
        <v>347</v>
      </c>
      <c r="J656" s="90">
        <v>0</v>
      </c>
      <c r="K656" s="90">
        <v>0</v>
      </c>
      <c r="L656" s="90">
        <v>7.0008019177799996</v>
      </c>
      <c r="M656" s="90">
        <v>56.1</v>
      </c>
      <c r="N656" s="90">
        <v>6.9984208355600002</v>
      </c>
      <c r="O656" s="91">
        <v>76.493477662060002</v>
      </c>
      <c r="P656" s="91">
        <v>0</v>
      </c>
      <c r="Q656" s="103">
        <v>0</v>
      </c>
      <c r="R656" s="26" t="str">
        <f t="shared" ca="1" si="61"/>
        <v/>
      </c>
      <c r="S656" s="24"/>
      <c r="T656" s="49" t="str">
        <f t="shared" si="65"/>
        <v/>
      </c>
      <c r="U656" s="50"/>
      <c r="V656" s="50"/>
      <c r="W656" s="26" t="str">
        <f t="shared" ca="1" si="62"/>
        <v/>
      </c>
    </row>
    <row r="657" spans="1:23" x14ac:dyDescent="0.2">
      <c r="A657" s="24"/>
      <c r="B657" s="49" t="str">
        <f t="shared" si="64"/>
        <v/>
      </c>
      <c r="C657" s="50"/>
      <c r="D657" s="50"/>
      <c r="E657" s="26" t="str">
        <f t="shared" ca="1" si="63"/>
        <v/>
      </c>
      <c r="F657" s="24"/>
      <c r="G657" s="49">
        <f t="shared" si="66"/>
        <v>646</v>
      </c>
      <c r="H657" s="108" t="s">
        <v>283</v>
      </c>
      <c r="I657" s="108" t="s">
        <v>376</v>
      </c>
      <c r="J657" s="90">
        <v>0</v>
      </c>
      <c r="K657" s="90">
        <v>0</v>
      </c>
      <c r="L657" s="90">
        <v>1.0827180000000001</v>
      </c>
      <c r="M657" s="90">
        <v>65.900000000000006</v>
      </c>
      <c r="N657" s="90">
        <v>1.0827180000000001</v>
      </c>
      <c r="O657" s="91">
        <v>159.30000000000001</v>
      </c>
      <c r="P657" s="91">
        <v>0</v>
      </c>
      <c r="Q657" s="103">
        <v>0</v>
      </c>
      <c r="R657" s="26" t="str">
        <f t="shared" ca="1" si="61"/>
        <v/>
      </c>
      <c r="S657" s="24"/>
      <c r="T657" s="49" t="str">
        <f t="shared" si="65"/>
        <v/>
      </c>
      <c r="U657" s="50"/>
      <c r="V657" s="50"/>
      <c r="W657" s="26" t="str">
        <f t="shared" ca="1" si="62"/>
        <v/>
      </c>
    </row>
    <row r="658" spans="1:23" x14ac:dyDescent="0.2">
      <c r="A658" s="24"/>
      <c r="B658" s="49" t="str">
        <f t="shared" si="64"/>
        <v/>
      </c>
      <c r="C658" s="50"/>
      <c r="D658" s="50"/>
      <c r="E658" s="26" t="str">
        <f t="shared" ca="1" si="63"/>
        <v/>
      </c>
      <c r="F658" s="24"/>
      <c r="G658" s="49">
        <f t="shared" si="66"/>
        <v>647</v>
      </c>
      <c r="H658" s="108" t="s">
        <v>283</v>
      </c>
      <c r="I658" s="108" t="s">
        <v>1591</v>
      </c>
      <c r="J658" s="90">
        <v>0</v>
      </c>
      <c r="K658" s="90">
        <v>0</v>
      </c>
      <c r="L658" s="90">
        <v>0.98459299999999994</v>
      </c>
      <c r="M658" s="90">
        <v>39.6</v>
      </c>
      <c r="N658" s="90">
        <v>0.98459299999999994</v>
      </c>
      <c r="O658" s="91">
        <v>44.643530497</v>
      </c>
      <c r="P658" s="91">
        <v>0</v>
      </c>
      <c r="Q658" s="103">
        <v>0</v>
      </c>
      <c r="R658" s="26" t="str">
        <f t="shared" ca="1" si="61"/>
        <v>Error</v>
      </c>
      <c r="S658" s="24"/>
      <c r="T658" s="49" t="str">
        <f t="shared" si="65"/>
        <v/>
      </c>
      <c r="U658" s="50"/>
      <c r="V658" s="50"/>
      <c r="W658" s="26" t="str">
        <f t="shared" ca="1" si="62"/>
        <v/>
      </c>
    </row>
    <row r="659" spans="1:23" x14ac:dyDescent="0.2">
      <c r="A659" s="24"/>
      <c r="B659" s="49" t="str">
        <f t="shared" si="64"/>
        <v/>
      </c>
      <c r="C659" s="50"/>
      <c r="D659" s="50"/>
      <c r="E659" s="26" t="str">
        <f t="shared" ca="1" si="63"/>
        <v/>
      </c>
      <c r="F659" s="24"/>
      <c r="G659" s="49">
        <f t="shared" si="66"/>
        <v>648</v>
      </c>
      <c r="H659" s="108" t="s">
        <v>283</v>
      </c>
      <c r="I659" s="108" t="s">
        <v>440</v>
      </c>
      <c r="J659" s="90">
        <v>0</v>
      </c>
      <c r="K659" s="90">
        <v>0</v>
      </c>
      <c r="L659" s="90">
        <v>1.4454689999999999</v>
      </c>
      <c r="M659" s="90">
        <v>10.763706250079998</v>
      </c>
      <c r="N659" s="90">
        <v>1.4454689999999999</v>
      </c>
      <c r="O659" s="91">
        <v>37.84743391488</v>
      </c>
      <c r="P659" s="91">
        <v>0</v>
      </c>
      <c r="Q659" s="103">
        <v>0</v>
      </c>
      <c r="R659" s="26" t="str">
        <f t="shared" ca="1" si="61"/>
        <v/>
      </c>
      <c r="S659" s="24"/>
      <c r="T659" s="49" t="str">
        <f t="shared" si="65"/>
        <v/>
      </c>
      <c r="U659" s="50"/>
      <c r="V659" s="50"/>
      <c r="W659" s="26" t="str">
        <f t="shared" ca="1" si="62"/>
        <v/>
      </c>
    </row>
    <row r="660" spans="1:23" x14ac:dyDescent="0.2">
      <c r="A660" s="24"/>
      <c r="B660" s="49" t="str">
        <f t="shared" si="64"/>
        <v/>
      </c>
      <c r="C660" s="50"/>
      <c r="D660" s="50"/>
      <c r="E660" s="26" t="str">
        <f t="shared" ca="1" si="63"/>
        <v/>
      </c>
      <c r="F660" s="24"/>
      <c r="G660" s="49">
        <f t="shared" si="66"/>
        <v>649</v>
      </c>
      <c r="H660" s="108" t="s">
        <v>283</v>
      </c>
      <c r="I660" s="108" t="s">
        <v>469</v>
      </c>
      <c r="J660" s="90">
        <v>0</v>
      </c>
      <c r="K660" s="90">
        <v>0</v>
      </c>
      <c r="L660" s="90">
        <v>5.5213688439000013</v>
      </c>
      <c r="M660" s="90">
        <v>28.1</v>
      </c>
      <c r="N660" s="90">
        <v>5.5142402187599995</v>
      </c>
      <c r="O660" s="91">
        <v>31.579542973940004</v>
      </c>
      <c r="P660" s="91">
        <v>0</v>
      </c>
      <c r="Q660" s="103">
        <v>0</v>
      </c>
      <c r="R660" s="26" t="str">
        <f t="shared" ca="1" si="61"/>
        <v/>
      </c>
      <c r="S660" s="24"/>
      <c r="T660" s="49" t="str">
        <f t="shared" si="65"/>
        <v/>
      </c>
      <c r="U660" s="50"/>
      <c r="V660" s="50"/>
      <c r="W660" s="26" t="str">
        <f t="shared" ca="1" si="62"/>
        <v/>
      </c>
    </row>
    <row r="661" spans="1:23" x14ac:dyDescent="0.2">
      <c r="A661" s="24"/>
      <c r="B661" s="49" t="str">
        <f t="shared" si="64"/>
        <v/>
      </c>
      <c r="C661" s="50"/>
      <c r="D661" s="50"/>
      <c r="E661" s="26" t="str">
        <f t="shared" ca="1" si="63"/>
        <v/>
      </c>
      <c r="F661" s="24"/>
      <c r="G661" s="49">
        <f t="shared" si="66"/>
        <v>650</v>
      </c>
      <c r="H661" s="108" t="s">
        <v>283</v>
      </c>
      <c r="I661" s="108" t="s">
        <v>497</v>
      </c>
      <c r="J661" s="90">
        <v>0</v>
      </c>
      <c r="K661" s="90">
        <v>0</v>
      </c>
      <c r="L661" s="90">
        <v>2.8272120000000003</v>
      </c>
      <c r="M661" s="90">
        <v>25.9</v>
      </c>
      <c r="N661" s="90">
        <v>2.8272120000000003</v>
      </c>
      <c r="O661" s="91">
        <v>65.159129479130002</v>
      </c>
      <c r="P661" s="91">
        <v>0</v>
      </c>
      <c r="Q661" s="103">
        <v>0</v>
      </c>
      <c r="R661" s="26" t="str">
        <f t="shared" ca="1" si="61"/>
        <v/>
      </c>
      <c r="S661" s="24"/>
      <c r="T661" s="49" t="str">
        <f t="shared" si="65"/>
        <v/>
      </c>
      <c r="U661" s="50"/>
      <c r="V661" s="50"/>
      <c r="W661" s="26" t="str">
        <f t="shared" ca="1" si="62"/>
        <v/>
      </c>
    </row>
    <row r="662" spans="1:23" x14ac:dyDescent="0.2">
      <c r="A662" s="24"/>
      <c r="B662" s="49" t="str">
        <f t="shared" si="64"/>
        <v/>
      </c>
      <c r="C662" s="50"/>
      <c r="D662" s="50"/>
      <c r="E662" s="26" t="str">
        <f t="shared" ca="1" si="63"/>
        <v/>
      </c>
      <c r="F662" s="24"/>
      <c r="G662" s="49">
        <f t="shared" si="66"/>
        <v>651</v>
      </c>
      <c r="H662" s="108" t="s">
        <v>283</v>
      </c>
      <c r="I662" s="108" t="s">
        <v>525</v>
      </c>
      <c r="J662" s="90">
        <v>0</v>
      </c>
      <c r="K662" s="90">
        <v>0</v>
      </c>
      <c r="L662" s="90">
        <v>0.42721535196000004</v>
      </c>
      <c r="M662" s="90">
        <v>15.8</v>
      </c>
      <c r="N662" s="90">
        <v>0.43349857278000004</v>
      </c>
      <c r="O662" s="91">
        <v>46.7</v>
      </c>
      <c r="P662" s="91">
        <v>0</v>
      </c>
      <c r="Q662" s="103">
        <v>0</v>
      </c>
      <c r="R662" s="26" t="str">
        <f t="shared" ca="1" si="61"/>
        <v/>
      </c>
      <c r="S662" s="24"/>
      <c r="T662" s="49" t="str">
        <f t="shared" si="65"/>
        <v/>
      </c>
      <c r="U662" s="50"/>
      <c r="V662" s="50"/>
      <c r="W662" s="26" t="str">
        <f t="shared" ca="1" si="62"/>
        <v/>
      </c>
    </row>
    <row r="663" spans="1:23" x14ac:dyDescent="0.2">
      <c r="A663" s="24"/>
      <c r="B663" s="49" t="str">
        <f t="shared" si="64"/>
        <v/>
      </c>
      <c r="C663" s="50"/>
      <c r="D663" s="50"/>
      <c r="E663" s="26" t="str">
        <f t="shared" ca="1" si="63"/>
        <v/>
      </c>
      <c r="F663" s="24"/>
      <c r="G663" s="49">
        <f t="shared" si="66"/>
        <v>652</v>
      </c>
      <c r="H663" s="108" t="s">
        <v>283</v>
      </c>
      <c r="I663" s="108" t="s">
        <v>550</v>
      </c>
      <c r="J663" s="90">
        <v>0</v>
      </c>
      <c r="K663" s="90">
        <v>0</v>
      </c>
      <c r="L663" s="90">
        <v>21.550620704019998</v>
      </c>
      <c r="M663" s="90">
        <v>146.19999999999999</v>
      </c>
      <c r="N663" s="90">
        <v>21.56273472146</v>
      </c>
      <c r="O663" s="91">
        <v>305.28624784703999</v>
      </c>
      <c r="P663" s="91">
        <v>1.8134251464199997</v>
      </c>
      <c r="Q663" s="103">
        <v>6.9706195280000008E-2</v>
      </c>
      <c r="R663" s="26" t="str">
        <f t="shared" ca="1" si="61"/>
        <v/>
      </c>
      <c r="S663" s="24"/>
      <c r="T663" s="49" t="str">
        <f t="shared" si="65"/>
        <v/>
      </c>
      <c r="U663" s="50"/>
      <c r="V663" s="50"/>
      <c r="W663" s="26" t="str">
        <f t="shared" ca="1" si="62"/>
        <v/>
      </c>
    </row>
    <row r="664" spans="1:23" x14ac:dyDescent="0.2">
      <c r="A664" s="24"/>
      <c r="B664" s="49" t="str">
        <f t="shared" si="64"/>
        <v/>
      </c>
      <c r="C664" s="50"/>
      <c r="D664" s="50"/>
      <c r="E664" s="26" t="str">
        <f t="shared" ca="1" si="63"/>
        <v/>
      </c>
      <c r="F664" s="24"/>
      <c r="G664" s="49">
        <f t="shared" si="66"/>
        <v>653</v>
      </c>
      <c r="H664" s="108" t="s">
        <v>283</v>
      </c>
      <c r="I664" s="108" t="s">
        <v>574</v>
      </c>
      <c r="J664" s="90">
        <v>0</v>
      </c>
      <c r="K664" s="90">
        <v>0</v>
      </c>
      <c r="L664" s="90">
        <v>5.6827040000000002</v>
      </c>
      <c r="M664" s="90">
        <v>87.8</v>
      </c>
      <c r="N664" s="90">
        <v>5.6637237686399997</v>
      </c>
      <c r="O664" s="91">
        <v>184.37948535857998</v>
      </c>
      <c r="P664" s="91">
        <v>0</v>
      </c>
      <c r="Q664" s="103">
        <v>0</v>
      </c>
      <c r="R664" s="26" t="str">
        <f t="shared" ca="1" si="61"/>
        <v/>
      </c>
      <c r="S664" s="24"/>
      <c r="T664" s="49" t="str">
        <f t="shared" si="65"/>
        <v/>
      </c>
      <c r="U664" s="50"/>
      <c r="V664" s="50"/>
      <c r="W664" s="26" t="str">
        <f t="shared" ca="1" si="62"/>
        <v/>
      </c>
    </row>
    <row r="665" spans="1:23" x14ac:dyDescent="0.2">
      <c r="A665" s="24"/>
      <c r="B665" s="49" t="str">
        <f t="shared" si="64"/>
        <v/>
      </c>
      <c r="C665" s="50"/>
      <c r="D665" s="50"/>
      <c r="E665" s="26" t="str">
        <f t="shared" ca="1" si="63"/>
        <v/>
      </c>
      <c r="F665" s="24"/>
      <c r="G665" s="49">
        <f t="shared" si="66"/>
        <v>654</v>
      </c>
      <c r="H665" s="108" t="s">
        <v>283</v>
      </c>
      <c r="I665" s="108" t="s">
        <v>598</v>
      </c>
      <c r="J665" s="90">
        <v>0</v>
      </c>
      <c r="K665" s="90">
        <v>0</v>
      </c>
      <c r="L665" s="90">
        <v>24.246590250000001</v>
      </c>
      <c r="M665" s="90">
        <v>67.5</v>
      </c>
      <c r="N665" s="90">
        <v>23.88117201</v>
      </c>
      <c r="O665" s="91">
        <v>594.43458411589995</v>
      </c>
      <c r="P665" s="91">
        <v>3.1628921099999996</v>
      </c>
      <c r="Q665" s="103">
        <v>0</v>
      </c>
      <c r="R665" s="26" t="str">
        <f t="shared" ca="1" si="61"/>
        <v/>
      </c>
      <c r="S665" s="24"/>
      <c r="T665" s="49" t="str">
        <f t="shared" si="65"/>
        <v/>
      </c>
      <c r="U665" s="50"/>
      <c r="V665" s="50"/>
      <c r="W665" s="26" t="str">
        <f t="shared" ca="1" si="62"/>
        <v/>
      </c>
    </row>
    <row r="666" spans="1:23" x14ac:dyDescent="0.2">
      <c r="A666" s="24"/>
      <c r="B666" s="49" t="str">
        <f t="shared" si="64"/>
        <v/>
      </c>
      <c r="C666" s="50"/>
      <c r="D666" s="50"/>
      <c r="E666" s="26" t="str">
        <f t="shared" ca="1" si="63"/>
        <v/>
      </c>
      <c r="F666" s="24"/>
      <c r="G666" s="49">
        <f t="shared" si="66"/>
        <v>655</v>
      </c>
      <c r="H666" s="108" t="s">
        <v>283</v>
      </c>
      <c r="I666" s="108" t="s">
        <v>621</v>
      </c>
      <c r="J666" s="90">
        <v>0</v>
      </c>
      <c r="K666" s="90">
        <v>0</v>
      </c>
      <c r="L666" s="90">
        <v>6.8654369999999991</v>
      </c>
      <c r="M666" s="90">
        <v>50.8</v>
      </c>
      <c r="N666" s="90">
        <v>6.8654369999999991</v>
      </c>
      <c r="O666" s="91">
        <v>212.03535901630005</v>
      </c>
      <c r="P666" s="91">
        <v>0</v>
      </c>
      <c r="Q666" s="103">
        <v>0</v>
      </c>
      <c r="R666" s="26" t="str">
        <f t="shared" ca="1" si="61"/>
        <v/>
      </c>
      <c r="S666" s="24"/>
      <c r="T666" s="49" t="str">
        <f t="shared" si="65"/>
        <v/>
      </c>
      <c r="U666" s="50"/>
      <c r="V666" s="50"/>
      <c r="W666" s="26" t="str">
        <f t="shared" ca="1" si="62"/>
        <v/>
      </c>
    </row>
    <row r="667" spans="1:23" x14ac:dyDescent="0.2">
      <c r="A667" s="24"/>
      <c r="B667" s="49" t="str">
        <f t="shared" si="64"/>
        <v/>
      </c>
      <c r="C667" s="50"/>
      <c r="D667" s="50"/>
      <c r="E667" s="26" t="str">
        <f t="shared" ca="1" si="63"/>
        <v/>
      </c>
      <c r="F667" s="24"/>
      <c r="G667" s="49">
        <f t="shared" si="66"/>
        <v>656</v>
      </c>
      <c r="H667" s="108" t="s">
        <v>283</v>
      </c>
      <c r="I667" s="108" t="s">
        <v>644</v>
      </c>
      <c r="J667" s="90">
        <v>0</v>
      </c>
      <c r="K667" s="90">
        <v>0</v>
      </c>
      <c r="L667" s="90">
        <v>4.5075520921200001</v>
      </c>
      <c r="M667" s="90">
        <v>20.130565145600002</v>
      </c>
      <c r="N667" s="90">
        <v>6.5303044736999993</v>
      </c>
      <c r="O667" s="91">
        <v>63.7</v>
      </c>
      <c r="P667" s="91">
        <v>0</v>
      </c>
      <c r="Q667" s="103">
        <v>0</v>
      </c>
      <c r="R667" s="26" t="str">
        <f t="shared" ca="1" si="61"/>
        <v/>
      </c>
      <c r="S667" s="24"/>
      <c r="T667" s="49" t="str">
        <f t="shared" si="65"/>
        <v/>
      </c>
      <c r="U667" s="50"/>
      <c r="V667" s="50"/>
      <c r="W667" s="26" t="str">
        <f t="shared" ca="1" si="62"/>
        <v/>
      </c>
    </row>
    <row r="668" spans="1:23" x14ac:dyDescent="0.2">
      <c r="A668" s="24"/>
      <c r="B668" s="49" t="str">
        <f t="shared" si="64"/>
        <v/>
      </c>
      <c r="C668" s="50"/>
      <c r="D668" s="50"/>
      <c r="E668" s="26" t="str">
        <f t="shared" ca="1" si="63"/>
        <v/>
      </c>
      <c r="F668" s="24"/>
      <c r="G668" s="49">
        <f t="shared" si="66"/>
        <v>657</v>
      </c>
      <c r="H668" s="108" t="s">
        <v>283</v>
      </c>
      <c r="I668" s="108" t="s">
        <v>667</v>
      </c>
      <c r="J668" s="90">
        <v>0</v>
      </c>
      <c r="K668" s="90">
        <v>0</v>
      </c>
      <c r="L668" s="90">
        <v>2.436982</v>
      </c>
      <c r="M668" s="90">
        <v>10.7</v>
      </c>
      <c r="N668" s="90">
        <v>2.436982</v>
      </c>
      <c r="O668" s="91">
        <v>22.861344669969998</v>
      </c>
      <c r="P668" s="91">
        <v>0</v>
      </c>
      <c r="Q668" s="103">
        <v>0</v>
      </c>
      <c r="R668" s="26" t="str">
        <f t="shared" ca="1" si="61"/>
        <v/>
      </c>
      <c r="S668" s="24"/>
      <c r="T668" s="49" t="str">
        <f t="shared" si="65"/>
        <v/>
      </c>
      <c r="U668" s="50"/>
      <c r="V668" s="50"/>
      <c r="W668" s="26" t="str">
        <f t="shared" ca="1" si="62"/>
        <v/>
      </c>
    </row>
    <row r="669" spans="1:23" x14ac:dyDescent="0.2">
      <c r="A669" s="24"/>
      <c r="B669" s="49" t="str">
        <f t="shared" si="64"/>
        <v/>
      </c>
      <c r="C669" s="50"/>
      <c r="D669" s="50"/>
      <c r="E669" s="26" t="str">
        <f t="shared" ca="1" si="63"/>
        <v/>
      </c>
      <c r="F669" s="24"/>
      <c r="G669" s="49">
        <f t="shared" si="66"/>
        <v>658</v>
      </c>
      <c r="H669" s="108" t="s">
        <v>283</v>
      </c>
      <c r="I669" s="108" t="s">
        <v>689</v>
      </c>
      <c r="J669" s="90">
        <v>0</v>
      </c>
      <c r="K669" s="90">
        <v>0</v>
      </c>
      <c r="L669" s="90">
        <v>5.4653660000000004</v>
      </c>
      <c r="M669" s="90">
        <v>36.700000000000003</v>
      </c>
      <c r="N669" s="90">
        <v>5.4653660000000004</v>
      </c>
      <c r="O669" s="91">
        <v>74.360329627499993</v>
      </c>
      <c r="P669" s="91">
        <v>0</v>
      </c>
      <c r="Q669" s="103">
        <v>0</v>
      </c>
      <c r="R669" s="26" t="str">
        <f t="shared" ca="1" si="61"/>
        <v/>
      </c>
      <c r="S669" s="24"/>
      <c r="T669" s="49" t="str">
        <f t="shared" si="65"/>
        <v/>
      </c>
      <c r="U669" s="50"/>
      <c r="V669" s="50"/>
      <c r="W669" s="26" t="str">
        <f t="shared" ca="1" si="62"/>
        <v/>
      </c>
    </row>
    <row r="670" spans="1:23" x14ac:dyDescent="0.2">
      <c r="A670" s="24"/>
      <c r="B670" s="49" t="str">
        <f t="shared" si="64"/>
        <v/>
      </c>
      <c r="C670" s="50"/>
      <c r="D670" s="50"/>
      <c r="E670" s="26" t="str">
        <f t="shared" ca="1" si="63"/>
        <v/>
      </c>
      <c r="F670" s="24"/>
      <c r="G670" s="49">
        <f t="shared" si="66"/>
        <v>659</v>
      </c>
      <c r="H670" s="108" t="s">
        <v>284</v>
      </c>
      <c r="I670" s="108" t="s">
        <v>318</v>
      </c>
      <c r="J670" s="90">
        <v>0</v>
      </c>
      <c r="K670" s="90">
        <v>0</v>
      </c>
      <c r="L670" s="90">
        <v>1.0449349999999999</v>
      </c>
      <c r="M670" s="90">
        <v>28.1</v>
      </c>
      <c r="N670" s="90">
        <v>1.0449349999999999</v>
      </c>
      <c r="O670" s="91">
        <v>79.738079784499988</v>
      </c>
      <c r="P670" s="91">
        <v>0</v>
      </c>
      <c r="Q670" s="103">
        <v>0</v>
      </c>
      <c r="R670" s="26" t="str">
        <f t="shared" ca="1" si="61"/>
        <v/>
      </c>
      <c r="S670" s="24"/>
      <c r="T670" s="49" t="str">
        <f t="shared" si="65"/>
        <v/>
      </c>
      <c r="U670" s="50"/>
      <c r="V670" s="50"/>
      <c r="W670" s="26" t="str">
        <f t="shared" ca="1" si="62"/>
        <v/>
      </c>
    </row>
    <row r="671" spans="1:23" x14ac:dyDescent="0.2">
      <c r="A671" s="24"/>
      <c r="B671" s="49" t="str">
        <f t="shared" si="64"/>
        <v/>
      </c>
      <c r="C671" s="50"/>
      <c r="D671" s="50"/>
      <c r="E671" s="26" t="str">
        <f t="shared" ca="1" si="63"/>
        <v/>
      </c>
      <c r="F671" s="24"/>
      <c r="G671" s="49">
        <f t="shared" si="66"/>
        <v>660</v>
      </c>
      <c r="H671" s="108" t="s">
        <v>284</v>
      </c>
      <c r="I671" s="108" t="s">
        <v>348</v>
      </c>
      <c r="J671" s="90">
        <v>0</v>
      </c>
      <c r="K671" s="90">
        <v>0</v>
      </c>
      <c r="L671" s="90">
        <v>0.83894800000000003</v>
      </c>
      <c r="M671" s="90">
        <v>31.5</v>
      </c>
      <c r="N671" s="90">
        <v>0.83894800000000003</v>
      </c>
      <c r="O671" s="91">
        <v>231.20022638839998</v>
      </c>
      <c r="P671" s="91">
        <v>0</v>
      </c>
      <c r="Q671" s="103">
        <v>0</v>
      </c>
      <c r="R671" s="26" t="str">
        <f t="shared" ca="1" si="61"/>
        <v/>
      </c>
      <c r="S671" s="24"/>
      <c r="T671" s="49" t="str">
        <f t="shared" si="65"/>
        <v/>
      </c>
      <c r="U671" s="50"/>
      <c r="V671" s="50"/>
      <c r="W671" s="26" t="str">
        <f t="shared" ca="1" si="62"/>
        <v/>
      </c>
    </row>
    <row r="672" spans="1:23" x14ac:dyDescent="0.2">
      <c r="A672" s="24"/>
      <c r="B672" s="49" t="str">
        <f t="shared" si="64"/>
        <v/>
      </c>
      <c r="C672" s="50"/>
      <c r="D672" s="50"/>
      <c r="E672" s="26" t="str">
        <f t="shared" ca="1" si="63"/>
        <v/>
      </c>
      <c r="F672" s="24"/>
      <c r="G672" s="49">
        <f t="shared" si="66"/>
        <v>661</v>
      </c>
      <c r="H672" s="108" t="s">
        <v>284</v>
      </c>
      <c r="I672" s="108" t="s">
        <v>377</v>
      </c>
      <c r="J672" s="90">
        <v>0</v>
      </c>
      <c r="K672" s="90">
        <v>0</v>
      </c>
      <c r="L672" s="90">
        <v>0</v>
      </c>
      <c r="M672" s="90">
        <v>0</v>
      </c>
      <c r="N672" s="90">
        <v>0</v>
      </c>
      <c r="O672" s="91">
        <v>90.704068660699988</v>
      </c>
      <c r="P672" s="91">
        <v>0</v>
      </c>
      <c r="Q672" s="103">
        <v>0</v>
      </c>
      <c r="R672" s="26" t="str">
        <f t="shared" ca="1" si="61"/>
        <v/>
      </c>
      <c r="S672" s="24"/>
      <c r="T672" s="49" t="str">
        <f t="shared" si="65"/>
        <v/>
      </c>
      <c r="U672" s="50"/>
      <c r="V672" s="50"/>
      <c r="W672" s="26" t="str">
        <f t="shared" ca="1" si="62"/>
        <v/>
      </c>
    </row>
    <row r="673" spans="1:23" x14ac:dyDescent="0.2">
      <c r="A673" s="24"/>
      <c r="B673" s="49" t="str">
        <f t="shared" si="64"/>
        <v/>
      </c>
      <c r="C673" s="50"/>
      <c r="D673" s="50"/>
      <c r="E673" s="26" t="str">
        <f t="shared" ca="1" si="63"/>
        <v/>
      </c>
      <c r="F673" s="24"/>
      <c r="G673" s="49">
        <f t="shared" si="66"/>
        <v>662</v>
      </c>
      <c r="H673" s="108" t="s">
        <v>284</v>
      </c>
      <c r="I673" s="108" t="s">
        <v>1592</v>
      </c>
      <c r="J673" s="90">
        <v>0</v>
      </c>
      <c r="K673" s="90">
        <v>0</v>
      </c>
      <c r="L673" s="90">
        <v>6.3944029999999996</v>
      </c>
      <c r="M673" s="90">
        <v>66.900000000000006</v>
      </c>
      <c r="N673" s="90">
        <v>6.3920370708899998</v>
      </c>
      <c r="O673" s="91">
        <v>763.5854411877001</v>
      </c>
      <c r="P673" s="91">
        <v>3.7188568967399998</v>
      </c>
      <c r="Q673" s="103">
        <v>1.1704171045</v>
      </c>
      <c r="R673" s="26" t="str">
        <f t="shared" ca="1" si="61"/>
        <v>Error</v>
      </c>
      <c r="S673" s="24"/>
      <c r="T673" s="49" t="str">
        <f t="shared" si="65"/>
        <v/>
      </c>
      <c r="U673" s="50"/>
      <c r="V673" s="50"/>
      <c r="W673" s="26" t="str">
        <f t="shared" ca="1" si="62"/>
        <v/>
      </c>
    </row>
    <row r="674" spans="1:23" x14ac:dyDescent="0.2">
      <c r="A674" s="24"/>
      <c r="B674" s="49" t="str">
        <f t="shared" si="64"/>
        <v/>
      </c>
      <c r="C674" s="50"/>
      <c r="D674" s="50"/>
      <c r="E674" s="26" t="str">
        <f t="shared" ca="1" si="63"/>
        <v/>
      </c>
      <c r="F674" s="24"/>
      <c r="G674" s="49">
        <f t="shared" si="66"/>
        <v>663</v>
      </c>
      <c r="H674" s="108" t="s">
        <v>285</v>
      </c>
      <c r="I674" s="108" t="s">
        <v>319</v>
      </c>
      <c r="J674" s="90">
        <v>0</v>
      </c>
      <c r="K674" s="90">
        <v>0</v>
      </c>
      <c r="L674" s="90">
        <v>1.1064590000000001</v>
      </c>
      <c r="M674" s="90">
        <v>13.8</v>
      </c>
      <c r="N674" s="90">
        <v>1.1064590000000001</v>
      </c>
      <c r="O674" s="91">
        <v>39.393746549480007</v>
      </c>
      <c r="P674" s="91">
        <v>0</v>
      </c>
      <c r="Q674" s="103">
        <v>0</v>
      </c>
      <c r="R674" s="26" t="str">
        <f t="shared" ca="1" si="61"/>
        <v/>
      </c>
      <c r="S674" s="24"/>
      <c r="T674" s="49" t="str">
        <f t="shared" si="65"/>
        <v/>
      </c>
      <c r="U674" s="50"/>
      <c r="V674" s="50"/>
      <c r="W674" s="26" t="str">
        <f t="shared" ca="1" si="62"/>
        <v/>
      </c>
    </row>
    <row r="675" spans="1:23" x14ac:dyDescent="0.2">
      <c r="A675" s="24"/>
      <c r="B675" s="49" t="str">
        <f t="shared" si="64"/>
        <v/>
      </c>
      <c r="C675" s="50"/>
      <c r="D675" s="50"/>
      <c r="E675" s="26" t="str">
        <f t="shared" ca="1" si="63"/>
        <v/>
      </c>
      <c r="F675" s="24"/>
      <c r="G675" s="49">
        <f t="shared" si="66"/>
        <v>664</v>
      </c>
      <c r="H675" s="108" t="s">
        <v>285</v>
      </c>
      <c r="I675" s="108" t="s">
        <v>349</v>
      </c>
      <c r="J675" s="90">
        <v>0</v>
      </c>
      <c r="K675" s="90">
        <v>0</v>
      </c>
      <c r="L675" s="90">
        <v>1.40873181332</v>
      </c>
      <c r="M675" s="90">
        <v>34.273952803199997</v>
      </c>
      <c r="N675" s="90">
        <v>1.0994980006399999</v>
      </c>
      <c r="O675" s="91">
        <v>37.79707628824</v>
      </c>
      <c r="P675" s="91">
        <v>0</v>
      </c>
      <c r="Q675" s="103">
        <v>0</v>
      </c>
      <c r="R675" s="26" t="str">
        <f t="shared" ca="1" si="61"/>
        <v/>
      </c>
      <c r="S675" s="24"/>
      <c r="T675" s="49" t="str">
        <f t="shared" si="65"/>
        <v/>
      </c>
      <c r="U675" s="50"/>
      <c r="V675" s="50"/>
      <c r="W675" s="26" t="str">
        <f t="shared" ca="1" si="62"/>
        <v/>
      </c>
    </row>
    <row r="676" spans="1:23" x14ac:dyDescent="0.2">
      <c r="A676" s="24"/>
      <c r="B676" s="49" t="str">
        <f t="shared" si="64"/>
        <v/>
      </c>
      <c r="C676" s="50"/>
      <c r="D676" s="50"/>
      <c r="E676" s="26" t="str">
        <f t="shared" ca="1" si="63"/>
        <v/>
      </c>
      <c r="F676" s="24"/>
      <c r="G676" s="49">
        <f t="shared" si="66"/>
        <v>665</v>
      </c>
      <c r="H676" s="108" t="s">
        <v>285</v>
      </c>
      <c r="I676" s="108" t="s">
        <v>378</v>
      </c>
      <c r="J676" s="90">
        <v>0</v>
      </c>
      <c r="K676" s="90">
        <v>0</v>
      </c>
      <c r="L676" s="90">
        <v>2.2453159999999999</v>
      </c>
      <c r="M676" s="90">
        <v>64.8</v>
      </c>
      <c r="N676" s="90">
        <v>2.2453159999999999</v>
      </c>
      <c r="O676" s="91">
        <v>65.280076850900002</v>
      </c>
      <c r="P676" s="91">
        <v>0</v>
      </c>
      <c r="Q676" s="103">
        <v>0</v>
      </c>
      <c r="R676" s="26" t="str">
        <f t="shared" ca="1" si="61"/>
        <v/>
      </c>
      <c r="S676" s="24"/>
      <c r="T676" s="49" t="str">
        <f t="shared" si="65"/>
        <v/>
      </c>
      <c r="U676" s="50"/>
      <c r="V676" s="50"/>
      <c r="W676" s="26" t="str">
        <f t="shared" ca="1" si="62"/>
        <v/>
      </c>
    </row>
    <row r="677" spans="1:23" x14ac:dyDescent="0.2">
      <c r="A677" s="24"/>
      <c r="B677" s="49" t="str">
        <f t="shared" si="64"/>
        <v/>
      </c>
      <c r="C677" s="50"/>
      <c r="D677" s="50"/>
      <c r="E677" s="26" t="str">
        <f t="shared" ca="1" si="63"/>
        <v/>
      </c>
      <c r="F677" s="24"/>
      <c r="G677" s="49">
        <f t="shared" si="66"/>
        <v>666</v>
      </c>
      <c r="H677" s="108" t="s">
        <v>285</v>
      </c>
      <c r="I677" s="108" t="s">
        <v>409</v>
      </c>
      <c r="J677" s="90">
        <v>0</v>
      </c>
      <c r="K677" s="90">
        <v>0</v>
      </c>
      <c r="L677" s="90">
        <v>2.1307369999999999</v>
      </c>
      <c r="M677" s="90">
        <v>24.5</v>
      </c>
      <c r="N677" s="90">
        <v>2.1284784187799999</v>
      </c>
      <c r="O677" s="91">
        <v>38.072208759360002</v>
      </c>
      <c r="P677" s="91">
        <v>0</v>
      </c>
      <c r="Q677" s="103">
        <v>0</v>
      </c>
      <c r="R677" s="26" t="str">
        <f t="shared" ca="1" si="61"/>
        <v/>
      </c>
      <c r="S677" s="24"/>
      <c r="T677" s="49" t="str">
        <f t="shared" si="65"/>
        <v/>
      </c>
      <c r="U677" s="50"/>
      <c r="V677" s="50"/>
      <c r="W677" s="26" t="str">
        <f t="shared" ca="1" si="62"/>
        <v/>
      </c>
    </row>
    <row r="678" spans="1:23" x14ac:dyDescent="0.2">
      <c r="A678" s="24"/>
      <c r="B678" s="49" t="str">
        <f t="shared" si="64"/>
        <v/>
      </c>
      <c r="C678" s="50"/>
      <c r="D678" s="50"/>
      <c r="E678" s="26" t="str">
        <f t="shared" ca="1" si="63"/>
        <v/>
      </c>
      <c r="F678" s="24"/>
      <c r="G678" s="49">
        <f t="shared" si="66"/>
        <v>667</v>
      </c>
      <c r="H678" s="108" t="s">
        <v>285</v>
      </c>
      <c r="I678" s="108" t="s">
        <v>441</v>
      </c>
      <c r="J678" s="90">
        <v>0</v>
      </c>
      <c r="K678" s="90">
        <v>0</v>
      </c>
      <c r="L678" s="90">
        <v>0.673844</v>
      </c>
      <c r="M678" s="90">
        <v>69.599999999999994</v>
      </c>
      <c r="N678" s="90">
        <v>0.673844</v>
      </c>
      <c r="O678" s="91">
        <v>70.212952766490005</v>
      </c>
      <c r="P678" s="91">
        <v>0</v>
      </c>
      <c r="Q678" s="103">
        <v>0</v>
      </c>
      <c r="R678" s="26" t="str">
        <f t="shared" ca="1" si="61"/>
        <v/>
      </c>
      <c r="S678" s="24"/>
      <c r="T678" s="49" t="str">
        <f t="shared" si="65"/>
        <v/>
      </c>
      <c r="U678" s="50"/>
      <c r="V678" s="50"/>
      <c r="W678" s="26" t="str">
        <f t="shared" ca="1" si="62"/>
        <v/>
      </c>
    </row>
    <row r="679" spans="1:23" x14ac:dyDescent="0.2">
      <c r="A679" s="24"/>
      <c r="B679" s="49" t="str">
        <f t="shared" si="64"/>
        <v/>
      </c>
      <c r="C679" s="50"/>
      <c r="D679" s="50"/>
      <c r="E679" s="26" t="str">
        <f t="shared" ca="1" si="63"/>
        <v/>
      </c>
      <c r="F679" s="24"/>
      <c r="G679" s="49">
        <f t="shared" si="66"/>
        <v>668</v>
      </c>
      <c r="H679" s="108" t="s">
        <v>285</v>
      </c>
      <c r="I679" s="108" t="s">
        <v>470</v>
      </c>
      <c r="J679" s="90">
        <v>0</v>
      </c>
      <c r="K679" s="90">
        <v>0</v>
      </c>
      <c r="L679" s="90">
        <v>0.74729599999999996</v>
      </c>
      <c r="M679" s="90">
        <v>32.486058349419999</v>
      </c>
      <c r="N679" s="90">
        <v>0.74729599999999996</v>
      </c>
      <c r="O679" s="91">
        <v>173.25636097470996</v>
      </c>
      <c r="P679" s="91">
        <v>0</v>
      </c>
      <c r="Q679" s="103">
        <v>0</v>
      </c>
      <c r="R679" s="26" t="str">
        <f t="shared" ca="1" si="61"/>
        <v/>
      </c>
      <c r="S679" s="24"/>
      <c r="T679" s="49" t="str">
        <f t="shared" si="65"/>
        <v/>
      </c>
      <c r="U679" s="50"/>
      <c r="V679" s="50"/>
      <c r="W679" s="26" t="str">
        <f t="shared" ca="1" si="62"/>
        <v/>
      </c>
    </row>
    <row r="680" spans="1:23" x14ac:dyDescent="0.2">
      <c r="A680" s="24"/>
      <c r="B680" s="49" t="str">
        <f t="shared" si="64"/>
        <v/>
      </c>
      <c r="C680" s="50"/>
      <c r="D680" s="50"/>
      <c r="E680" s="26" t="str">
        <f t="shared" ca="1" si="63"/>
        <v/>
      </c>
      <c r="F680" s="24"/>
      <c r="G680" s="49">
        <f t="shared" si="66"/>
        <v>669</v>
      </c>
      <c r="H680" s="108" t="s">
        <v>285</v>
      </c>
      <c r="I680" s="108" t="s">
        <v>498</v>
      </c>
      <c r="J680" s="90">
        <v>0</v>
      </c>
      <c r="K680" s="90">
        <v>0</v>
      </c>
      <c r="L680" s="90">
        <v>3.5893783259999998</v>
      </c>
      <c r="M680" s="90">
        <v>69.099999999999994</v>
      </c>
      <c r="N680" s="90">
        <v>3.6005400000000005</v>
      </c>
      <c r="O680" s="91">
        <v>144.61665460947</v>
      </c>
      <c r="P680" s="91">
        <v>0</v>
      </c>
      <c r="Q680" s="103">
        <v>0</v>
      </c>
      <c r="R680" s="26" t="str">
        <f t="shared" ca="1" si="61"/>
        <v/>
      </c>
      <c r="S680" s="24"/>
      <c r="T680" s="49" t="str">
        <f t="shared" si="65"/>
        <v/>
      </c>
      <c r="U680" s="50"/>
      <c r="V680" s="50"/>
      <c r="W680" s="26" t="str">
        <f t="shared" ca="1" si="62"/>
        <v/>
      </c>
    </row>
    <row r="681" spans="1:23" x14ac:dyDescent="0.2">
      <c r="A681" s="24"/>
      <c r="B681" s="49" t="str">
        <f t="shared" si="64"/>
        <v/>
      </c>
      <c r="C681" s="50"/>
      <c r="D681" s="50"/>
      <c r="E681" s="26" t="str">
        <f t="shared" ca="1" si="63"/>
        <v/>
      </c>
      <c r="F681" s="24"/>
      <c r="G681" s="49">
        <f t="shared" si="66"/>
        <v>670</v>
      </c>
      <c r="H681" s="108" t="s">
        <v>285</v>
      </c>
      <c r="I681" s="108" t="s">
        <v>270</v>
      </c>
      <c r="J681" s="90">
        <v>0</v>
      </c>
      <c r="K681" s="90">
        <v>0</v>
      </c>
      <c r="L681" s="90">
        <v>0</v>
      </c>
      <c r="M681" s="90">
        <v>29.4</v>
      </c>
      <c r="N681" s="90">
        <v>0</v>
      </c>
      <c r="O681" s="91">
        <v>119.12627606167</v>
      </c>
      <c r="P681" s="91">
        <v>0</v>
      </c>
      <c r="Q681" s="103">
        <v>0</v>
      </c>
      <c r="R681" s="26" t="str">
        <f t="shared" ca="1" si="61"/>
        <v/>
      </c>
      <c r="S681" s="24"/>
      <c r="T681" s="49" t="str">
        <f t="shared" si="65"/>
        <v/>
      </c>
      <c r="U681" s="50"/>
      <c r="V681" s="50"/>
      <c r="W681" s="26" t="str">
        <f t="shared" ca="1" si="62"/>
        <v/>
      </c>
    </row>
    <row r="682" spans="1:23" x14ac:dyDescent="0.2">
      <c r="A682" s="24"/>
      <c r="B682" s="49" t="str">
        <f t="shared" si="64"/>
        <v/>
      </c>
      <c r="C682" s="50"/>
      <c r="D682" s="50"/>
      <c r="E682" s="26" t="str">
        <f t="shared" ca="1" si="63"/>
        <v/>
      </c>
      <c r="F682" s="24"/>
      <c r="G682" s="49">
        <f t="shared" si="66"/>
        <v>671</v>
      </c>
      <c r="H682" s="108" t="s">
        <v>285</v>
      </c>
      <c r="I682" s="108" t="s">
        <v>1593</v>
      </c>
      <c r="J682" s="90">
        <v>0</v>
      </c>
      <c r="K682" s="90">
        <v>0</v>
      </c>
      <c r="L682" s="90">
        <v>0.62083275212999989</v>
      </c>
      <c r="M682" s="90">
        <v>19.399999999999999</v>
      </c>
      <c r="N682" s="90">
        <v>0.61468713879999992</v>
      </c>
      <c r="O682" s="91">
        <v>27.302237455369998</v>
      </c>
      <c r="P682" s="91">
        <v>0</v>
      </c>
      <c r="Q682" s="103">
        <v>0</v>
      </c>
      <c r="R682" s="26" t="str">
        <f t="shared" ca="1" si="61"/>
        <v>Error</v>
      </c>
      <c r="S682" s="24"/>
      <c r="T682" s="49" t="str">
        <f t="shared" si="65"/>
        <v/>
      </c>
      <c r="U682" s="50"/>
      <c r="V682" s="50"/>
      <c r="W682" s="26" t="str">
        <f t="shared" ca="1" si="62"/>
        <v/>
      </c>
    </row>
    <row r="683" spans="1:23" x14ac:dyDescent="0.2">
      <c r="A683" s="24"/>
      <c r="B683" s="49" t="str">
        <f t="shared" si="64"/>
        <v/>
      </c>
      <c r="C683" s="50"/>
      <c r="D683" s="50"/>
      <c r="E683" s="26" t="str">
        <f t="shared" ca="1" si="63"/>
        <v/>
      </c>
      <c r="F683" s="24"/>
      <c r="G683" s="49">
        <f t="shared" si="66"/>
        <v>672</v>
      </c>
      <c r="H683" s="108" t="s">
        <v>285</v>
      </c>
      <c r="I683" s="108" t="s">
        <v>1594</v>
      </c>
      <c r="J683" s="90">
        <v>0</v>
      </c>
      <c r="K683" s="90">
        <v>0</v>
      </c>
      <c r="L683" s="90">
        <v>5.40091956816</v>
      </c>
      <c r="M683" s="90">
        <v>21.198923113199999</v>
      </c>
      <c r="N683" s="90">
        <v>5.4352503561600001</v>
      </c>
      <c r="O683" s="91">
        <v>110.44438308390001</v>
      </c>
      <c r="P683" s="91">
        <v>0</v>
      </c>
      <c r="Q683" s="103">
        <v>0</v>
      </c>
      <c r="R683" s="26" t="str">
        <f t="shared" ca="1" si="61"/>
        <v>Error</v>
      </c>
      <c r="S683" s="24"/>
      <c r="T683" s="49" t="str">
        <f t="shared" si="65"/>
        <v/>
      </c>
      <c r="U683" s="50"/>
      <c r="V683" s="50"/>
      <c r="W683" s="26" t="str">
        <f t="shared" ca="1" si="62"/>
        <v/>
      </c>
    </row>
    <row r="684" spans="1:23" x14ac:dyDescent="0.2">
      <c r="A684" s="24"/>
      <c r="B684" s="49" t="str">
        <f t="shared" si="64"/>
        <v/>
      </c>
      <c r="C684" s="50"/>
      <c r="D684" s="50"/>
      <c r="E684" s="26" t="str">
        <f t="shared" ca="1" si="63"/>
        <v/>
      </c>
      <c r="F684" s="24"/>
      <c r="G684" s="49">
        <f t="shared" si="66"/>
        <v>673</v>
      </c>
      <c r="H684" s="108" t="s">
        <v>285</v>
      </c>
      <c r="I684" s="108" t="s">
        <v>599</v>
      </c>
      <c r="J684" s="90">
        <v>0</v>
      </c>
      <c r="K684" s="90">
        <v>0</v>
      </c>
      <c r="L684" s="90">
        <v>2.1601880000000002</v>
      </c>
      <c r="M684" s="90">
        <v>71</v>
      </c>
      <c r="N684" s="90">
        <v>2.1601880000000002</v>
      </c>
      <c r="O684" s="91">
        <v>78.609329600080002</v>
      </c>
      <c r="P684" s="91">
        <v>0</v>
      </c>
      <c r="Q684" s="103">
        <v>0</v>
      </c>
      <c r="R684" s="26" t="str">
        <f t="shared" ca="1" si="61"/>
        <v/>
      </c>
      <c r="S684" s="24"/>
      <c r="T684" s="49" t="str">
        <f t="shared" si="65"/>
        <v/>
      </c>
      <c r="U684" s="50"/>
      <c r="V684" s="50"/>
      <c r="W684" s="26" t="str">
        <f t="shared" ca="1" si="62"/>
        <v/>
      </c>
    </row>
    <row r="685" spans="1:23" x14ac:dyDescent="0.2">
      <c r="A685" s="24"/>
      <c r="B685" s="49" t="str">
        <f t="shared" si="64"/>
        <v/>
      </c>
      <c r="C685" s="50"/>
      <c r="D685" s="50"/>
      <c r="E685" s="26" t="str">
        <f t="shared" ca="1" si="63"/>
        <v/>
      </c>
      <c r="F685" s="24"/>
      <c r="G685" s="49">
        <f t="shared" si="66"/>
        <v>674</v>
      </c>
      <c r="H685" s="108" t="s">
        <v>285</v>
      </c>
      <c r="I685" s="108" t="s">
        <v>622</v>
      </c>
      <c r="J685" s="90">
        <v>0</v>
      </c>
      <c r="K685" s="90">
        <v>0</v>
      </c>
      <c r="L685" s="90">
        <v>0.72094278423999991</v>
      </c>
      <c r="M685" s="90">
        <v>7.8</v>
      </c>
      <c r="N685" s="90">
        <v>0.72300785615999996</v>
      </c>
      <c r="O685" s="91">
        <v>9.7506241073099993</v>
      </c>
      <c r="P685" s="91">
        <v>0</v>
      </c>
      <c r="Q685" s="103">
        <v>0</v>
      </c>
      <c r="R685" s="26" t="str">
        <f t="shared" ca="1" si="61"/>
        <v/>
      </c>
      <c r="S685" s="24"/>
      <c r="T685" s="49" t="str">
        <f t="shared" si="65"/>
        <v/>
      </c>
      <c r="U685" s="50"/>
      <c r="V685" s="50"/>
      <c r="W685" s="26" t="str">
        <f t="shared" ca="1" si="62"/>
        <v/>
      </c>
    </row>
    <row r="686" spans="1:23" x14ac:dyDescent="0.2">
      <c r="A686" s="24"/>
      <c r="B686" s="49" t="str">
        <f t="shared" si="64"/>
        <v/>
      </c>
      <c r="C686" s="50"/>
      <c r="D686" s="50"/>
      <c r="E686" s="26" t="str">
        <f t="shared" ca="1" si="63"/>
        <v/>
      </c>
      <c r="F686" s="24"/>
      <c r="G686" s="49">
        <f t="shared" si="66"/>
        <v>675</v>
      </c>
      <c r="H686" s="108" t="s">
        <v>285</v>
      </c>
      <c r="I686" s="108" t="s">
        <v>645</v>
      </c>
      <c r="J686" s="90">
        <v>0</v>
      </c>
      <c r="K686" s="90">
        <v>0</v>
      </c>
      <c r="L686" s="90">
        <v>0.86089996342000008</v>
      </c>
      <c r="M686" s="90">
        <v>46.260330949709996</v>
      </c>
      <c r="N686" s="90">
        <v>0.85452222344999995</v>
      </c>
      <c r="O686" s="91">
        <v>44.652418707149998</v>
      </c>
      <c r="P686" s="91">
        <v>0</v>
      </c>
      <c r="Q686" s="103">
        <v>0</v>
      </c>
      <c r="R686" s="26" t="str">
        <f t="shared" ca="1" si="61"/>
        <v/>
      </c>
      <c r="S686" s="24"/>
      <c r="T686" s="49" t="str">
        <f t="shared" si="65"/>
        <v/>
      </c>
      <c r="U686" s="50"/>
      <c r="V686" s="50"/>
      <c r="W686" s="26" t="str">
        <f t="shared" ca="1" si="62"/>
        <v/>
      </c>
    </row>
    <row r="687" spans="1:23" x14ac:dyDescent="0.2">
      <c r="A687" s="24"/>
      <c r="B687" s="49" t="str">
        <f t="shared" si="64"/>
        <v/>
      </c>
      <c r="C687" s="50"/>
      <c r="D687" s="50"/>
      <c r="E687" s="26" t="str">
        <f t="shared" ca="1" si="63"/>
        <v/>
      </c>
      <c r="F687" s="24"/>
      <c r="G687" s="49">
        <f t="shared" si="66"/>
        <v>676</v>
      </c>
      <c r="H687" s="108" t="s">
        <v>285</v>
      </c>
      <c r="I687" s="108" t="s">
        <v>1595</v>
      </c>
      <c r="J687" s="90">
        <v>0</v>
      </c>
      <c r="K687" s="90">
        <v>0</v>
      </c>
      <c r="L687" s="90">
        <v>0.44508468299999998</v>
      </c>
      <c r="M687" s="90">
        <v>23.5</v>
      </c>
      <c r="N687" s="90">
        <v>0.43092084510000001</v>
      </c>
      <c r="O687" s="91">
        <v>24.322187256520003</v>
      </c>
      <c r="P687" s="91">
        <v>0</v>
      </c>
      <c r="Q687" s="103">
        <v>0</v>
      </c>
      <c r="R687" s="26" t="str">
        <f t="shared" ca="1" si="61"/>
        <v>Error</v>
      </c>
      <c r="S687" s="24"/>
      <c r="T687" s="49" t="str">
        <f t="shared" si="65"/>
        <v/>
      </c>
      <c r="U687" s="50"/>
      <c r="V687" s="50"/>
      <c r="W687" s="26" t="str">
        <f t="shared" ca="1" si="62"/>
        <v/>
      </c>
    </row>
    <row r="688" spans="1:23" x14ac:dyDescent="0.2">
      <c r="A688" s="24"/>
      <c r="B688" s="49" t="str">
        <f t="shared" si="64"/>
        <v/>
      </c>
      <c r="C688" s="50"/>
      <c r="D688" s="50"/>
      <c r="E688" s="26" t="str">
        <f t="shared" ca="1" si="63"/>
        <v/>
      </c>
      <c r="F688" s="24"/>
      <c r="G688" s="49">
        <f t="shared" si="66"/>
        <v>677</v>
      </c>
      <c r="H688" s="108" t="s">
        <v>285</v>
      </c>
      <c r="I688" s="108" t="s">
        <v>690</v>
      </c>
      <c r="J688" s="90">
        <v>0</v>
      </c>
      <c r="K688" s="90">
        <v>0</v>
      </c>
      <c r="L688" s="90">
        <v>0.94932900000000009</v>
      </c>
      <c r="M688" s="90">
        <v>44.3</v>
      </c>
      <c r="N688" s="90">
        <v>0.94732591580999992</v>
      </c>
      <c r="O688" s="91">
        <v>49.442340700129989</v>
      </c>
      <c r="P688" s="91">
        <v>0</v>
      </c>
      <c r="Q688" s="103">
        <v>0</v>
      </c>
      <c r="R688" s="26" t="str">
        <f t="shared" ca="1" si="61"/>
        <v/>
      </c>
      <c r="S688" s="24"/>
      <c r="T688" s="49" t="str">
        <f t="shared" si="65"/>
        <v/>
      </c>
      <c r="U688" s="50"/>
      <c r="V688" s="50"/>
      <c r="W688" s="26" t="str">
        <f t="shared" ca="1" si="62"/>
        <v/>
      </c>
    </row>
    <row r="689" spans="1:23" x14ac:dyDescent="0.2">
      <c r="A689" s="24"/>
      <c r="B689" s="49" t="str">
        <f t="shared" si="64"/>
        <v/>
      </c>
      <c r="C689" s="50"/>
      <c r="D689" s="50"/>
      <c r="E689" s="26" t="str">
        <f t="shared" ca="1" si="63"/>
        <v/>
      </c>
      <c r="F689" s="24"/>
      <c r="G689" s="49">
        <f t="shared" si="66"/>
        <v>678</v>
      </c>
      <c r="H689" s="108" t="s">
        <v>285</v>
      </c>
      <c r="I689" s="108" t="s">
        <v>711</v>
      </c>
      <c r="J689" s="90">
        <v>0</v>
      </c>
      <c r="K689" s="90">
        <v>0</v>
      </c>
      <c r="L689" s="90">
        <v>0.84507500000000002</v>
      </c>
      <c r="M689" s="90">
        <v>18.100000000000001</v>
      </c>
      <c r="N689" s="90">
        <v>0.84077356824999994</v>
      </c>
      <c r="O689" s="91">
        <v>64.36807695792001</v>
      </c>
      <c r="P689" s="91">
        <v>0</v>
      </c>
      <c r="Q689" s="103">
        <v>0</v>
      </c>
      <c r="R689" s="26" t="str">
        <f t="shared" ca="1" si="61"/>
        <v/>
      </c>
      <c r="S689" s="24"/>
      <c r="T689" s="49" t="str">
        <f t="shared" si="65"/>
        <v/>
      </c>
      <c r="U689" s="50"/>
      <c r="V689" s="50"/>
      <c r="W689" s="26" t="str">
        <f t="shared" ca="1" si="62"/>
        <v/>
      </c>
    </row>
    <row r="690" spans="1:23" x14ac:dyDescent="0.2">
      <c r="A690" s="24"/>
      <c r="B690" s="49" t="str">
        <f t="shared" si="64"/>
        <v/>
      </c>
      <c r="C690" s="50"/>
      <c r="D690" s="50"/>
      <c r="E690" s="26" t="str">
        <f t="shared" ca="1" si="63"/>
        <v/>
      </c>
      <c r="F690" s="24"/>
      <c r="G690" s="49">
        <f t="shared" si="66"/>
        <v>679</v>
      </c>
      <c r="H690" s="108" t="s">
        <v>285</v>
      </c>
      <c r="I690" s="108" t="s">
        <v>730</v>
      </c>
      <c r="J690" s="90">
        <v>0</v>
      </c>
      <c r="K690" s="90">
        <v>0</v>
      </c>
      <c r="L690" s="90">
        <v>3.8125420000000001</v>
      </c>
      <c r="M690" s="90">
        <v>61.687628470679996</v>
      </c>
      <c r="N690" s="90">
        <v>3.80125687568</v>
      </c>
      <c r="O690" s="91">
        <v>87.8</v>
      </c>
      <c r="P690" s="91">
        <v>0</v>
      </c>
      <c r="Q690" s="103">
        <v>0</v>
      </c>
      <c r="R690" s="26" t="str">
        <f t="shared" ca="1" si="61"/>
        <v/>
      </c>
      <c r="S690" s="24"/>
      <c r="T690" s="49" t="str">
        <f t="shared" si="65"/>
        <v/>
      </c>
      <c r="U690" s="50"/>
      <c r="V690" s="50"/>
      <c r="W690" s="26" t="str">
        <f t="shared" ca="1" si="62"/>
        <v/>
      </c>
    </row>
    <row r="691" spans="1:23" x14ac:dyDescent="0.2">
      <c r="A691" s="24"/>
      <c r="B691" s="49" t="str">
        <f t="shared" si="64"/>
        <v/>
      </c>
      <c r="C691" s="50"/>
      <c r="D691" s="50"/>
      <c r="E691" s="26" t="str">
        <f t="shared" ca="1" si="63"/>
        <v/>
      </c>
      <c r="F691" s="24"/>
      <c r="G691" s="49">
        <f t="shared" si="66"/>
        <v>680</v>
      </c>
      <c r="H691" s="108" t="s">
        <v>285</v>
      </c>
      <c r="I691" s="108" t="s">
        <v>1596</v>
      </c>
      <c r="J691" s="90">
        <v>0</v>
      </c>
      <c r="K691" s="90">
        <v>0</v>
      </c>
      <c r="L691" s="90">
        <v>0.16318065915999999</v>
      </c>
      <c r="M691" s="90">
        <v>25.9</v>
      </c>
      <c r="N691" s="90">
        <v>0.13987151604</v>
      </c>
      <c r="O691" s="91">
        <v>22.572080711649996</v>
      </c>
      <c r="P691" s="91">
        <v>0</v>
      </c>
      <c r="Q691" s="103">
        <v>0</v>
      </c>
      <c r="R691" s="26" t="str">
        <f t="shared" ca="1" si="61"/>
        <v>Error</v>
      </c>
      <c r="S691" s="24"/>
      <c r="T691" s="49" t="str">
        <f t="shared" si="65"/>
        <v/>
      </c>
      <c r="U691" s="50"/>
      <c r="V691" s="50"/>
      <c r="W691" s="26" t="str">
        <f t="shared" ca="1" si="62"/>
        <v/>
      </c>
    </row>
    <row r="692" spans="1:23" x14ac:dyDescent="0.2">
      <c r="A692" s="24"/>
      <c r="B692" s="49" t="str">
        <f t="shared" si="64"/>
        <v/>
      </c>
      <c r="C692" s="50"/>
      <c r="D692" s="50"/>
      <c r="E692" s="26" t="str">
        <f t="shared" ca="1" si="63"/>
        <v/>
      </c>
      <c r="F692" s="24"/>
      <c r="G692" s="49">
        <f t="shared" si="66"/>
        <v>681</v>
      </c>
      <c r="H692" s="108" t="s">
        <v>285</v>
      </c>
      <c r="I692" s="108" t="s">
        <v>770</v>
      </c>
      <c r="J692" s="90">
        <v>0</v>
      </c>
      <c r="K692" s="90">
        <v>0</v>
      </c>
      <c r="L692" s="90">
        <v>47.38071098684</v>
      </c>
      <c r="M692" s="90">
        <v>119.8</v>
      </c>
      <c r="N692" s="90">
        <v>47.117546289280007</v>
      </c>
      <c r="O692" s="91">
        <v>366.61319083657997</v>
      </c>
      <c r="P692" s="91">
        <v>15.126918502160002</v>
      </c>
      <c r="Q692" s="103">
        <v>0.15793061894999999</v>
      </c>
      <c r="R692" s="26" t="str">
        <f t="shared" ca="1" si="61"/>
        <v/>
      </c>
      <c r="S692" s="24"/>
      <c r="T692" s="49" t="str">
        <f t="shared" si="65"/>
        <v/>
      </c>
      <c r="U692" s="50"/>
      <c r="V692" s="50"/>
      <c r="W692" s="26" t="str">
        <f t="shared" ca="1" si="62"/>
        <v/>
      </c>
    </row>
    <row r="693" spans="1:23" x14ac:dyDescent="0.2">
      <c r="A693" s="24"/>
      <c r="B693" s="49" t="str">
        <f t="shared" si="64"/>
        <v/>
      </c>
      <c r="C693" s="50"/>
      <c r="D693" s="50"/>
      <c r="E693" s="26" t="str">
        <f t="shared" ca="1" si="63"/>
        <v/>
      </c>
      <c r="F693" s="24"/>
      <c r="G693" s="49">
        <f t="shared" si="66"/>
        <v>682</v>
      </c>
      <c r="H693" s="108" t="s">
        <v>285</v>
      </c>
      <c r="I693" s="108" t="s">
        <v>787</v>
      </c>
      <c r="J693" s="90">
        <v>0</v>
      </c>
      <c r="K693" s="90">
        <v>0</v>
      </c>
      <c r="L693" s="90">
        <v>0.54613442293000003</v>
      </c>
      <c r="M693" s="90">
        <v>7.9</v>
      </c>
      <c r="N693" s="90">
        <v>0.61815375689999996</v>
      </c>
      <c r="O693" s="91">
        <v>45.274647125119998</v>
      </c>
      <c r="P693" s="91">
        <v>0</v>
      </c>
      <c r="Q693" s="103">
        <v>0</v>
      </c>
      <c r="R693" s="26" t="str">
        <f t="shared" ca="1" si="61"/>
        <v/>
      </c>
      <c r="S693" s="24"/>
      <c r="T693" s="49" t="str">
        <f t="shared" si="65"/>
        <v/>
      </c>
      <c r="U693" s="50"/>
      <c r="V693" s="50"/>
      <c r="W693" s="26" t="str">
        <f t="shared" ca="1" si="62"/>
        <v/>
      </c>
    </row>
    <row r="694" spans="1:23" x14ac:dyDescent="0.2">
      <c r="A694" s="24"/>
      <c r="B694" s="49" t="str">
        <f t="shared" si="64"/>
        <v/>
      </c>
      <c r="C694" s="50"/>
      <c r="D694" s="50"/>
      <c r="E694" s="26" t="str">
        <f t="shared" ca="1" si="63"/>
        <v/>
      </c>
      <c r="F694" s="24"/>
      <c r="G694" s="49">
        <f t="shared" si="66"/>
        <v>683</v>
      </c>
      <c r="H694" s="108" t="s">
        <v>285</v>
      </c>
      <c r="I694" s="108" t="s">
        <v>805</v>
      </c>
      <c r="J694" s="90">
        <v>0</v>
      </c>
      <c r="K694" s="90">
        <v>0</v>
      </c>
      <c r="L694" s="90">
        <v>0.55206299999999997</v>
      </c>
      <c r="M694" s="90">
        <v>32.983943769309995</v>
      </c>
      <c r="N694" s="90">
        <v>0.55206299999999997</v>
      </c>
      <c r="O694" s="91">
        <v>34.876250902289996</v>
      </c>
      <c r="P694" s="91">
        <v>0</v>
      </c>
      <c r="Q694" s="103">
        <v>0</v>
      </c>
      <c r="R694" s="26" t="str">
        <f t="shared" ca="1" si="61"/>
        <v/>
      </c>
      <c r="S694" s="24"/>
      <c r="T694" s="49" t="str">
        <f t="shared" si="65"/>
        <v/>
      </c>
      <c r="U694" s="50"/>
      <c r="V694" s="50"/>
      <c r="W694" s="26" t="str">
        <f t="shared" ca="1" si="62"/>
        <v/>
      </c>
    </row>
    <row r="695" spans="1:23" x14ac:dyDescent="0.2">
      <c r="A695" s="24"/>
      <c r="B695" s="49" t="str">
        <f t="shared" si="64"/>
        <v/>
      </c>
      <c r="C695" s="50"/>
      <c r="D695" s="50"/>
      <c r="E695" s="26" t="str">
        <f t="shared" ca="1" si="63"/>
        <v/>
      </c>
      <c r="F695" s="24"/>
      <c r="G695" s="49">
        <f t="shared" si="66"/>
        <v>684</v>
      </c>
      <c r="H695" s="108" t="s">
        <v>285</v>
      </c>
      <c r="I695" s="108" t="s">
        <v>821</v>
      </c>
      <c r="J695" s="90">
        <v>0</v>
      </c>
      <c r="K695" s="90">
        <v>0</v>
      </c>
      <c r="L695" s="90">
        <v>1.4487350000000001</v>
      </c>
      <c r="M695" s="90">
        <v>100.4</v>
      </c>
      <c r="N695" s="90">
        <v>1.4487350000000001</v>
      </c>
      <c r="O695" s="91">
        <v>187.6</v>
      </c>
      <c r="P695" s="91">
        <v>0</v>
      </c>
      <c r="Q695" s="103">
        <v>4.4040650299999998E-2</v>
      </c>
      <c r="R695" s="26" t="str">
        <f t="shared" ca="1" si="61"/>
        <v/>
      </c>
      <c r="S695" s="24"/>
      <c r="T695" s="49" t="str">
        <f t="shared" si="65"/>
        <v/>
      </c>
      <c r="U695" s="50"/>
      <c r="V695" s="50"/>
      <c r="W695" s="26" t="str">
        <f t="shared" ca="1" si="62"/>
        <v/>
      </c>
    </row>
    <row r="696" spans="1:23" x14ac:dyDescent="0.2">
      <c r="A696" s="24"/>
      <c r="B696" s="49" t="str">
        <f t="shared" si="64"/>
        <v/>
      </c>
      <c r="C696" s="50"/>
      <c r="D696" s="50"/>
      <c r="E696" s="26" t="str">
        <f t="shared" ca="1" si="63"/>
        <v/>
      </c>
      <c r="F696" s="24"/>
      <c r="G696" s="49">
        <f t="shared" si="66"/>
        <v>685</v>
      </c>
      <c r="H696" s="108" t="s">
        <v>285</v>
      </c>
      <c r="I696" s="108" t="s">
        <v>723</v>
      </c>
      <c r="J696" s="90">
        <v>0</v>
      </c>
      <c r="K696" s="90">
        <v>0</v>
      </c>
      <c r="L696" s="90">
        <v>0.27577935252000002</v>
      </c>
      <c r="M696" s="90">
        <v>19.255159236120001</v>
      </c>
      <c r="N696" s="90">
        <v>0.26482224370000002</v>
      </c>
      <c r="O696" s="91">
        <v>29.593710666039996</v>
      </c>
      <c r="P696" s="91">
        <v>0</v>
      </c>
      <c r="Q696" s="103">
        <v>0</v>
      </c>
      <c r="R696" s="26" t="str">
        <f t="shared" ca="1" si="61"/>
        <v/>
      </c>
      <c r="S696" s="24"/>
      <c r="T696" s="49" t="str">
        <f t="shared" si="65"/>
        <v/>
      </c>
      <c r="U696" s="50"/>
      <c r="V696" s="50"/>
      <c r="W696" s="26" t="str">
        <f t="shared" ca="1" si="62"/>
        <v/>
      </c>
    </row>
    <row r="697" spans="1:23" x14ac:dyDescent="0.2">
      <c r="A697" s="24"/>
      <c r="B697" s="49" t="str">
        <f t="shared" si="64"/>
        <v/>
      </c>
      <c r="C697" s="50"/>
      <c r="D697" s="50"/>
      <c r="E697" s="26" t="str">
        <f t="shared" ca="1" si="63"/>
        <v/>
      </c>
      <c r="F697" s="24"/>
      <c r="G697" s="49">
        <f t="shared" si="66"/>
        <v>686</v>
      </c>
      <c r="H697" s="108" t="s">
        <v>285</v>
      </c>
      <c r="I697" s="108" t="s">
        <v>857</v>
      </c>
      <c r="J697" s="90">
        <v>0</v>
      </c>
      <c r="K697" s="90">
        <v>0</v>
      </c>
      <c r="L697" s="90">
        <v>0.91233799999999998</v>
      </c>
      <c r="M697" s="90">
        <v>10.6</v>
      </c>
      <c r="N697" s="90">
        <v>0.91019400569999998</v>
      </c>
      <c r="O697" s="91">
        <v>16.134551111579999</v>
      </c>
      <c r="P697" s="91">
        <v>0</v>
      </c>
      <c r="Q697" s="103">
        <v>0</v>
      </c>
      <c r="R697" s="26" t="str">
        <f t="shared" ca="1" si="61"/>
        <v/>
      </c>
      <c r="S697" s="24"/>
      <c r="T697" s="49" t="str">
        <f t="shared" si="65"/>
        <v/>
      </c>
      <c r="U697" s="50"/>
      <c r="V697" s="50"/>
      <c r="W697" s="26" t="str">
        <f t="shared" ca="1" si="62"/>
        <v/>
      </c>
    </row>
    <row r="698" spans="1:23" x14ac:dyDescent="0.2">
      <c r="A698" s="24"/>
      <c r="B698" s="49" t="str">
        <f t="shared" si="64"/>
        <v/>
      </c>
      <c r="C698" s="50"/>
      <c r="D698" s="50"/>
      <c r="E698" s="26" t="str">
        <f t="shared" ca="1" si="63"/>
        <v/>
      </c>
      <c r="F698" s="24"/>
      <c r="G698" s="49">
        <f t="shared" si="66"/>
        <v>687</v>
      </c>
      <c r="H698" s="108" t="s">
        <v>285</v>
      </c>
      <c r="I698" s="108" t="s">
        <v>873</v>
      </c>
      <c r="J698" s="90">
        <v>0</v>
      </c>
      <c r="K698" s="90">
        <v>0</v>
      </c>
      <c r="L698" s="90">
        <v>11.612987937800002</v>
      </c>
      <c r="M698" s="90">
        <v>91.3</v>
      </c>
      <c r="N698" s="90">
        <v>11.615310999999998</v>
      </c>
      <c r="O698" s="91">
        <v>217.88160912473998</v>
      </c>
      <c r="P698" s="91">
        <v>4.0263314050400005</v>
      </c>
      <c r="Q698" s="103">
        <v>0.14164991622999998</v>
      </c>
      <c r="R698" s="26" t="str">
        <f t="shared" ca="1" si="61"/>
        <v/>
      </c>
      <c r="S698" s="24"/>
      <c r="T698" s="49" t="str">
        <f t="shared" si="65"/>
        <v/>
      </c>
      <c r="U698" s="50"/>
      <c r="V698" s="50"/>
      <c r="W698" s="26" t="str">
        <f t="shared" ca="1" si="62"/>
        <v/>
      </c>
    </row>
    <row r="699" spans="1:23" x14ac:dyDescent="0.2">
      <c r="A699" s="24"/>
      <c r="B699" s="49" t="str">
        <f t="shared" si="64"/>
        <v/>
      </c>
      <c r="C699" s="50"/>
      <c r="D699" s="50"/>
      <c r="E699" s="26" t="str">
        <f t="shared" ca="1" si="63"/>
        <v/>
      </c>
      <c r="F699" s="24"/>
      <c r="G699" s="49">
        <f t="shared" si="66"/>
        <v>688</v>
      </c>
      <c r="H699" s="108" t="s">
        <v>285</v>
      </c>
      <c r="I699" s="108" t="s">
        <v>890</v>
      </c>
      <c r="J699" s="90">
        <v>0</v>
      </c>
      <c r="K699" s="90">
        <v>0</v>
      </c>
      <c r="L699" s="90">
        <v>2.637985</v>
      </c>
      <c r="M699" s="90">
        <v>79.7</v>
      </c>
      <c r="N699" s="90">
        <v>2.63568995305</v>
      </c>
      <c r="O699" s="91">
        <v>97.898759025219988</v>
      </c>
      <c r="P699" s="91">
        <v>0</v>
      </c>
      <c r="Q699" s="103">
        <v>0</v>
      </c>
      <c r="R699" s="26" t="str">
        <f t="shared" ca="1" si="61"/>
        <v/>
      </c>
      <c r="S699" s="24"/>
      <c r="T699" s="49" t="str">
        <f t="shared" si="65"/>
        <v/>
      </c>
      <c r="U699" s="50"/>
      <c r="V699" s="50"/>
      <c r="W699" s="26" t="str">
        <f t="shared" ca="1" si="62"/>
        <v/>
      </c>
    </row>
    <row r="700" spans="1:23" x14ac:dyDescent="0.2">
      <c r="A700" s="24"/>
      <c r="B700" s="49" t="str">
        <f t="shared" si="64"/>
        <v/>
      </c>
      <c r="C700" s="50"/>
      <c r="D700" s="50"/>
      <c r="E700" s="26" t="str">
        <f t="shared" ca="1" si="63"/>
        <v/>
      </c>
      <c r="F700" s="24"/>
      <c r="G700" s="49">
        <f t="shared" si="66"/>
        <v>689</v>
      </c>
      <c r="H700" s="108" t="s">
        <v>285</v>
      </c>
      <c r="I700" s="108" t="s">
        <v>906</v>
      </c>
      <c r="J700" s="90">
        <v>0</v>
      </c>
      <c r="K700" s="90">
        <v>0</v>
      </c>
      <c r="L700" s="90">
        <v>0</v>
      </c>
      <c r="M700" s="90">
        <v>0.1</v>
      </c>
      <c r="N700" s="90">
        <v>0.48901851356000003</v>
      </c>
      <c r="O700" s="91">
        <v>54.843921579900005</v>
      </c>
      <c r="P700" s="91">
        <v>0</v>
      </c>
      <c r="Q700" s="103">
        <v>0</v>
      </c>
      <c r="R700" s="26" t="str">
        <f t="shared" ca="1" si="61"/>
        <v/>
      </c>
      <c r="S700" s="24"/>
      <c r="T700" s="49" t="str">
        <f t="shared" si="65"/>
        <v/>
      </c>
      <c r="U700" s="50"/>
      <c r="V700" s="50"/>
      <c r="W700" s="26" t="str">
        <f t="shared" ca="1" si="62"/>
        <v/>
      </c>
    </row>
    <row r="701" spans="1:23" x14ac:dyDescent="0.2">
      <c r="A701" s="24"/>
      <c r="B701" s="49" t="str">
        <f t="shared" si="64"/>
        <v/>
      </c>
      <c r="C701" s="50"/>
      <c r="D701" s="50"/>
      <c r="E701" s="26" t="str">
        <f t="shared" ca="1" si="63"/>
        <v/>
      </c>
      <c r="F701" s="24"/>
      <c r="G701" s="49">
        <f t="shared" si="66"/>
        <v>690</v>
      </c>
      <c r="H701" s="108" t="s">
        <v>285</v>
      </c>
      <c r="I701" s="108" t="s">
        <v>1597</v>
      </c>
      <c r="J701" s="90">
        <v>0</v>
      </c>
      <c r="K701" s="90">
        <v>0</v>
      </c>
      <c r="L701" s="90">
        <v>2.13262288</v>
      </c>
      <c r="M701" s="90">
        <v>27.8</v>
      </c>
      <c r="N701" s="90">
        <v>2.0854998288000002</v>
      </c>
      <c r="O701" s="91">
        <v>81.034239895940004</v>
      </c>
      <c r="P701" s="91">
        <v>0</v>
      </c>
      <c r="Q701" s="103">
        <v>0</v>
      </c>
      <c r="R701" s="26" t="str">
        <f t="shared" ca="1" si="61"/>
        <v>Error</v>
      </c>
      <c r="S701" s="24"/>
      <c r="T701" s="49" t="str">
        <f t="shared" si="65"/>
        <v/>
      </c>
      <c r="U701" s="50"/>
      <c r="V701" s="50"/>
      <c r="W701" s="26" t="str">
        <f t="shared" ca="1" si="62"/>
        <v/>
      </c>
    </row>
    <row r="702" spans="1:23" x14ac:dyDescent="0.2">
      <c r="A702" s="24"/>
      <c r="B702" s="49" t="str">
        <f t="shared" si="64"/>
        <v/>
      </c>
      <c r="C702" s="50"/>
      <c r="D702" s="50"/>
      <c r="E702" s="26" t="str">
        <f t="shared" ca="1" si="63"/>
        <v/>
      </c>
      <c r="F702" s="24"/>
      <c r="G702" s="49">
        <f t="shared" si="66"/>
        <v>691</v>
      </c>
      <c r="H702" s="108" t="s">
        <v>285</v>
      </c>
      <c r="I702" s="108" t="s">
        <v>1452</v>
      </c>
      <c r="J702" s="90">
        <v>0</v>
      </c>
      <c r="K702" s="90">
        <v>0</v>
      </c>
      <c r="L702" s="90">
        <v>0.43095048381000001</v>
      </c>
      <c r="M702" s="90">
        <v>32.395417843120001</v>
      </c>
      <c r="N702" s="90">
        <v>0.18394187889000002</v>
      </c>
      <c r="O702" s="91">
        <v>103.39084388443999</v>
      </c>
      <c r="P702" s="91">
        <v>0</v>
      </c>
      <c r="Q702" s="103">
        <v>0</v>
      </c>
      <c r="R702" s="26" t="str">
        <f t="shared" ca="1" si="61"/>
        <v>Error</v>
      </c>
      <c r="S702" s="24"/>
      <c r="T702" s="49" t="str">
        <f t="shared" si="65"/>
        <v/>
      </c>
      <c r="U702" s="50"/>
      <c r="V702" s="50"/>
      <c r="W702" s="26" t="str">
        <f t="shared" ca="1" si="62"/>
        <v/>
      </c>
    </row>
    <row r="703" spans="1:23" x14ac:dyDescent="0.2">
      <c r="A703" s="24"/>
      <c r="B703" s="49" t="str">
        <f t="shared" si="64"/>
        <v/>
      </c>
      <c r="C703" s="50"/>
      <c r="D703" s="50"/>
      <c r="E703" s="26" t="str">
        <f t="shared" ca="1" si="63"/>
        <v/>
      </c>
      <c r="F703" s="24"/>
      <c r="G703" s="49">
        <f t="shared" si="66"/>
        <v>692</v>
      </c>
      <c r="H703" s="108" t="s">
        <v>285</v>
      </c>
      <c r="I703" s="108" t="s">
        <v>949</v>
      </c>
      <c r="J703" s="90">
        <v>0</v>
      </c>
      <c r="K703" s="90">
        <v>0</v>
      </c>
      <c r="L703" s="90">
        <v>0.72494099999999984</v>
      </c>
      <c r="M703" s="90">
        <v>25.9</v>
      </c>
      <c r="N703" s="90">
        <v>0.72494099999999984</v>
      </c>
      <c r="O703" s="91">
        <v>65.71220193148001</v>
      </c>
      <c r="P703" s="91">
        <v>0</v>
      </c>
      <c r="Q703" s="103">
        <v>0</v>
      </c>
      <c r="R703" s="26" t="str">
        <f t="shared" ca="1" si="61"/>
        <v/>
      </c>
      <c r="S703" s="24"/>
      <c r="T703" s="49" t="str">
        <f t="shared" si="65"/>
        <v/>
      </c>
      <c r="U703" s="50"/>
      <c r="V703" s="50"/>
      <c r="W703" s="26" t="str">
        <f t="shared" ca="1" si="62"/>
        <v/>
      </c>
    </row>
    <row r="704" spans="1:23" x14ac:dyDescent="0.2">
      <c r="A704" s="24"/>
      <c r="B704" s="49" t="str">
        <f t="shared" si="64"/>
        <v/>
      </c>
      <c r="C704" s="50"/>
      <c r="D704" s="50"/>
      <c r="E704" s="26" t="str">
        <f t="shared" ca="1" si="63"/>
        <v/>
      </c>
      <c r="F704" s="24"/>
      <c r="G704" s="49">
        <f t="shared" si="66"/>
        <v>693</v>
      </c>
      <c r="H704" s="108" t="s">
        <v>285</v>
      </c>
      <c r="I704" s="108" t="s">
        <v>962</v>
      </c>
      <c r="J704" s="90">
        <v>0</v>
      </c>
      <c r="K704" s="90">
        <v>0</v>
      </c>
      <c r="L704" s="90">
        <v>0.14923042320000002</v>
      </c>
      <c r="M704" s="90">
        <v>5.2644533504400002</v>
      </c>
      <c r="N704" s="90">
        <v>0</v>
      </c>
      <c r="O704" s="91">
        <v>23.11236515849</v>
      </c>
      <c r="P704" s="91">
        <v>0</v>
      </c>
      <c r="Q704" s="103">
        <v>0</v>
      </c>
      <c r="R704" s="26" t="str">
        <f t="shared" ca="1" si="61"/>
        <v/>
      </c>
      <c r="S704" s="24"/>
      <c r="T704" s="49" t="str">
        <f t="shared" si="65"/>
        <v/>
      </c>
      <c r="U704" s="50"/>
      <c r="V704" s="50"/>
      <c r="W704" s="26" t="str">
        <f t="shared" ca="1" si="62"/>
        <v/>
      </c>
    </row>
    <row r="705" spans="1:23" x14ac:dyDescent="0.2">
      <c r="A705" s="24"/>
      <c r="B705" s="49" t="str">
        <f t="shared" si="64"/>
        <v/>
      </c>
      <c r="C705" s="50"/>
      <c r="D705" s="50"/>
      <c r="E705" s="26" t="str">
        <f t="shared" ca="1" si="63"/>
        <v/>
      </c>
      <c r="F705" s="24"/>
      <c r="G705" s="49">
        <f t="shared" si="66"/>
        <v>694</v>
      </c>
      <c r="H705" s="108" t="s">
        <v>285</v>
      </c>
      <c r="I705" s="108" t="s">
        <v>973</v>
      </c>
      <c r="J705" s="90">
        <v>0</v>
      </c>
      <c r="K705" s="90">
        <v>0</v>
      </c>
      <c r="L705" s="90">
        <v>0.85434699999999997</v>
      </c>
      <c r="M705" s="90">
        <v>35.200000000000003</v>
      </c>
      <c r="N705" s="90">
        <v>0.85434699999999997</v>
      </c>
      <c r="O705" s="91">
        <v>224.1177737946</v>
      </c>
      <c r="P705" s="91">
        <v>0</v>
      </c>
      <c r="Q705" s="103">
        <v>0</v>
      </c>
      <c r="R705" s="26" t="str">
        <f t="shared" ca="1" si="61"/>
        <v/>
      </c>
      <c r="S705" s="24"/>
      <c r="T705" s="49" t="str">
        <f t="shared" si="65"/>
        <v/>
      </c>
      <c r="U705" s="50"/>
      <c r="V705" s="50"/>
      <c r="W705" s="26" t="str">
        <f t="shared" ca="1" si="62"/>
        <v/>
      </c>
    </row>
    <row r="706" spans="1:23" x14ac:dyDescent="0.2">
      <c r="A706" s="24"/>
      <c r="B706" s="49" t="str">
        <f t="shared" si="64"/>
        <v/>
      </c>
      <c r="C706" s="50"/>
      <c r="D706" s="50"/>
      <c r="E706" s="26" t="str">
        <f t="shared" ca="1" si="63"/>
        <v/>
      </c>
      <c r="F706" s="24"/>
      <c r="G706" s="49">
        <f t="shared" si="66"/>
        <v>695</v>
      </c>
      <c r="H706" s="108" t="s">
        <v>285</v>
      </c>
      <c r="I706" s="108" t="s">
        <v>984</v>
      </c>
      <c r="J706" s="90">
        <v>0</v>
      </c>
      <c r="K706" s="90">
        <v>0</v>
      </c>
      <c r="L706" s="90">
        <v>0.53039677118999995</v>
      </c>
      <c r="M706" s="90">
        <v>10.4</v>
      </c>
      <c r="N706" s="90">
        <v>0.38001532998000004</v>
      </c>
      <c r="O706" s="91">
        <v>27.1</v>
      </c>
      <c r="P706" s="91">
        <v>0</v>
      </c>
      <c r="Q706" s="103">
        <v>0</v>
      </c>
      <c r="R706" s="26" t="str">
        <f t="shared" ca="1" si="61"/>
        <v/>
      </c>
      <c r="S706" s="24"/>
      <c r="T706" s="49" t="str">
        <f t="shared" si="65"/>
        <v/>
      </c>
      <c r="U706" s="50"/>
      <c r="V706" s="50"/>
      <c r="W706" s="26" t="str">
        <f t="shared" ca="1" si="62"/>
        <v/>
      </c>
    </row>
    <row r="707" spans="1:23" x14ac:dyDescent="0.2">
      <c r="A707" s="24"/>
      <c r="B707" s="49" t="str">
        <f t="shared" si="64"/>
        <v/>
      </c>
      <c r="C707" s="50"/>
      <c r="D707" s="50"/>
      <c r="E707" s="26" t="str">
        <f t="shared" ca="1" si="63"/>
        <v/>
      </c>
      <c r="F707" s="24"/>
      <c r="G707" s="49">
        <f t="shared" si="66"/>
        <v>696</v>
      </c>
      <c r="H707" s="108" t="s">
        <v>285</v>
      </c>
      <c r="I707" s="108" t="s">
        <v>994</v>
      </c>
      <c r="J707" s="90">
        <v>0</v>
      </c>
      <c r="K707" s="90">
        <v>0</v>
      </c>
      <c r="L707" s="90">
        <v>1.0872040000000001</v>
      </c>
      <c r="M707" s="90">
        <v>67.900000000000006</v>
      </c>
      <c r="N707" s="90">
        <v>1.0872040000000001</v>
      </c>
      <c r="O707" s="91">
        <v>78.610924473699995</v>
      </c>
      <c r="P707" s="91">
        <v>0</v>
      </c>
      <c r="Q707" s="103">
        <v>0</v>
      </c>
      <c r="R707" s="26" t="str">
        <f t="shared" ca="1" si="61"/>
        <v/>
      </c>
      <c r="S707" s="24"/>
      <c r="T707" s="49" t="str">
        <f t="shared" si="65"/>
        <v/>
      </c>
      <c r="U707" s="50"/>
      <c r="V707" s="50"/>
      <c r="W707" s="26" t="str">
        <f t="shared" ca="1" si="62"/>
        <v/>
      </c>
    </row>
    <row r="708" spans="1:23" x14ac:dyDescent="0.2">
      <c r="A708" s="24"/>
      <c r="B708" s="49" t="str">
        <f t="shared" si="64"/>
        <v/>
      </c>
      <c r="C708" s="50"/>
      <c r="D708" s="50"/>
      <c r="E708" s="26" t="str">
        <f t="shared" ca="1" si="63"/>
        <v/>
      </c>
      <c r="F708" s="24"/>
      <c r="G708" s="49">
        <f t="shared" si="66"/>
        <v>697</v>
      </c>
      <c r="H708" s="108" t="s">
        <v>285</v>
      </c>
      <c r="I708" s="108" t="s">
        <v>1598</v>
      </c>
      <c r="J708" s="90">
        <v>0</v>
      </c>
      <c r="K708" s="90">
        <v>0</v>
      </c>
      <c r="L708" s="90">
        <v>0.99359799999999998</v>
      </c>
      <c r="M708" s="90">
        <v>21.7</v>
      </c>
      <c r="N708" s="90">
        <v>0.98277771778</v>
      </c>
      <c r="O708" s="91">
        <v>26.113414405779999</v>
      </c>
      <c r="P708" s="91">
        <v>0</v>
      </c>
      <c r="Q708" s="103">
        <v>0</v>
      </c>
      <c r="R708" s="26" t="str">
        <f t="shared" ca="1" si="61"/>
        <v>Error</v>
      </c>
      <c r="S708" s="24"/>
      <c r="T708" s="49" t="str">
        <f t="shared" si="65"/>
        <v/>
      </c>
      <c r="U708" s="50"/>
      <c r="V708" s="50"/>
      <c r="W708" s="26" t="str">
        <f t="shared" ca="1" si="62"/>
        <v/>
      </c>
    </row>
    <row r="709" spans="1:23" x14ac:dyDescent="0.2">
      <c r="A709" s="24"/>
      <c r="B709" s="49" t="str">
        <f t="shared" si="64"/>
        <v/>
      </c>
      <c r="C709" s="50"/>
      <c r="D709" s="50"/>
      <c r="E709" s="26" t="str">
        <f t="shared" ca="1" si="63"/>
        <v/>
      </c>
      <c r="F709" s="24"/>
      <c r="G709" s="49">
        <f t="shared" si="66"/>
        <v>698</v>
      </c>
      <c r="H709" s="108" t="s">
        <v>285</v>
      </c>
      <c r="I709" s="108" t="s">
        <v>1015</v>
      </c>
      <c r="J709" s="90">
        <v>0</v>
      </c>
      <c r="K709" s="90">
        <v>0</v>
      </c>
      <c r="L709" s="90">
        <v>0.74694599999999989</v>
      </c>
      <c r="M709" s="90">
        <v>20.5</v>
      </c>
      <c r="N709" s="90">
        <v>0.69855136866</v>
      </c>
      <c r="O709" s="91">
        <v>118.43873842706</v>
      </c>
      <c r="P709" s="91">
        <v>0</v>
      </c>
      <c r="Q709" s="103">
        <v>0</v>
      </c>
      <c r="R709" s="26" t="str">
        <f t="shared" ca="1" si="61"/>
        <v/>
      </c>
      <c r="S709" s="24"/>
      <c r="T709" s="49" t="str">
        <f t="shared" si="65"/>
        <v/>
      </c>
      <c r="U709" s="50"/>
      <c r="V709" s="50"/>
      <c r="W709" s="26" t="str">
        <f t="shared" ca="1" si="62"/>
        <v/>
      </c>
    </row>
    <row r="710" spans="1:23" x14ac:dyDescent="0.2">
      <c r="A710" s="24"/>
      <c r="B710" s="49" t="str">
        <f t="shared" si="64"/>
        <v/>
      </c>
      <c r="C710" s="50"/>
      <c r="D710" s="50"/>
      <c r="E710" s="26" t="str">
        <f t="shared" ca="1" si="63"/>
        <v/>
      </c>
      <c r="F710" s="24"/>
      <c r="G710" s="49">
        <f t="shared" si="66"/>
        <v>699</v>
      </c>
      <c r="H710" s="108" t="s">
        <v>285</v>
      </c>
      <c r="I710" s="108" t="s">
        <v>1599</v>
      </c>
      <c r="J710" s="90">
        <v>0</v>
      </c>
      <c r="K710" s="90">
        <v>0</v>
      </c>
      <c r="L710" s="90">
        <v>1.0022795118000001</v>
      </c>
      <c r="M710" s="90">
        <v>85.4</v>
      </c>
      <c r="N710" s="90">
        <v>0.99997902360000002</v>
      </c>
      <c r="O710" s="91">
        <v>92.212586655999999</v>
      </c>
      <c r="P710" s="91">
        <v>0</v>
      </c>
      <c r="Q710" s="103">
        <v>0</v>
      </c>
      <c r="R710" s="26" t="str">
        <f t="shared" ca="1" si="61"/>
        <v>Error</v>
      </c>
      <c r="S710" s="24"/>
      <c r="T710" s="49" t="str">
        <f t="shared" si="65"/>
        <v/>
      </c>
      <c r="U710" s="50"/>
      <c r="V710" s="50"/>
      <c r="W710" s="26" t="str">
        <f t="shared" ca="1" si="62"/>
        <v/>
      </c>
    </row>
    <row r="711" spans="1:23" x14ac:dyDescent="0.2">
      <c r="A711" s="24"/>
      <c r="B711" s="49" t="str">
        <f t="shared" si="64"/>
        <v/>
      </c>
      <c r="C711" s="50"/>
      <c r="D711" s="50"/>
      <c r="E711" s="26" t="str">
        <f t="shared" ca="1" si="63"/>
        <v/>
      </c>
      <c r="F711" s="24"/>
      <c r="G711" s="49">
        <f t="shared" si="66"/>
        <v>700</v>
      </c>
      <c r="H711" s="108" t="s">
        <v>286</v>
      </c>
      <c r="I711" s="108" t="s">
        <v>320</v>
      </c>
      <c r="J711" s="90">
        <v>0</v>
      </c>
      <c r="K711" s="90">
        <v>0</v>
      </c>
      <c r="L711" s="90">
        <v>1.389367</v>
      </c>
      <c r="M711" s="90">
        <v>30.8</v>
      </c>
      <c r="N711" s="90">
        <v>1.389367</v>
      </c>
      <c r="O711" s="91">
        <v>54.272207572970004</v>
      </c>
      <c r="P711" s="91">
        <v>0</v>
      </c>
      <c r="Q711" s="103">
        <v>0</v>
      </c>
      <c r="R711" s="26" t="str">
        <f t="shared" ca="1" si="61"/>
        <v/>
      </c>
      <c r="S711" s="24"/>
      <c r="T711" s="49" t="str">
        <f t="shared" si="65"/>
        <v/>
      </c>
      <c r="U711" s="50"/>
      <c r="V711" s="50"/>
      <c r="W711" s="26" t="str">
        <f t="shared" ca="1" si="62"/>
        <v/>
      </c>
    </row>
    <row r="712" spans="1:23" x14ac:dyDescent="0.2">
      <c r="A712" s="24"/>
      <c r="B712" s="49" t="str">
        <f t="shared" si="64"/>
        <v/>
      </c>
      <c r="C712" s="50"/>
      <c r="D712" s="50"/>
      <c r="E712" s="26" t="str">
        <f t="shared" ca="1" si="63"/>
        <v/>
      </c>
      <c r="F712" s="24"/>
      <c r="G712" s="49">
        <f t="shared" si="66"/>
        <v>701</v>
      </c>
      <c r="H712" s="108" t="s">
        <v>286</v>
      </c>
      <c r="I712" s="108" t="s">
        <v>350</v>
      </c>
      <c r="J712" s="90">
        <v>0</v>
      </c>
      <c r="K712" s="90">
        <v>0</v>
      </c>
      <c r="L712" s="90">
        <v>3.0777049999999999</v>
      </c>
      <c r="M712" s="90">
        <v>41.5</v>
      </c>
      <c r="N712" s="90">
        <v>3.0731192195500001</v>
      </c>
      <c r="O712" s="91">
        <v>139.58356529824999</v>
      </c>
      <c r="P712" s="91">
        <v>0</v>
      </c>
      <c r="Q712" s="103">
        <v>0</v>
      </c>
      <c r="R712" s="26" t="str">
        <f t="shared" ca="1" si="61"/>
        <v/>
      </c>
      <c r="S712" s="24"/>
      <c r="T712" s="49" t="str">
        <f t="shared" si="65"/>
        <v/>
      </c>
      <c r="U712" s="50"/>
      <c r="V712" s="50"/>
      <c r="W712" s="26" t="str">
        <f t="shared" ca="1" si="62"/>
        <v/>
      </c>
    </row>
    <row r="713" spans="1:23" x14ac:dyDescent="0.2">
      <c r="A713" s="24"/>
      <c r="B713" s="49" t="str">
        <f t="shared" si="64"/>
        <v/>
      </c>
      <c r="C713" s="50"/>
      <c r="D713" s="50"/>
      <c r="E713" s="26" t="str">
        <f t="shared" ca="1" si="63"/>
        <v/>
      </c>
      <c r="F713" s="24"/>
      <c r="G713" s="49">
        <f t="shared" si="66"/>
        <v>702</v>
      </c>
      <c r="H713" s="108" t="s">
        <v>286</v>
      </c>
      <c r="I713" s="108" t="s">
        <v>1600</v>
      </c>
      <c r="J713" s="90">
        <v>0</v>
      </c>
      <c r="K713" s="90">
        <v>0</v>
      </c>
      <c r="L713" s="90">
        <v>2.6286904404199998</v>
      </c>
      <c r="M713" s="90">
        <v>14.3</v>
      </c>
      <c r="N713" s="90">
        <v>2.6037040609799997</v>
      </c>
      <c r="O713" s="91">
        <v>41.2186835352</v>
      </c>
      <c r="P713" s="91">
        <v>0</v>
      </c>
      <c r="Q713" s="103">
        <v>0</v>
      </c>
      <c r="R713" s="26" t="str">
        <f t="shared" ca="1" si="61"/>
        <v>Error</v>
      </c>
      <c r="S713" s="24"/>
      <c r="T713" s="49" t="str">
        <f t="shared" si="65"/>
        <v/>
      </c>
      <c r="U713" s="50"/>
      <c r="V713" s="50"/>
      <c r="W713" s="26" t="str">
        <f t="shared" ca="1" si="62"/>
        <v/>
      </c>
    </row>
    <row r="714" spans="1:23" x14ac:dyDescent="0.2">
      <c r="A714" s="24"/>
      <c r="B714" s="49" t="str">
        <f t="shared" si="64"/>
        <v/>
      </c>
      <c r="C714" s="50"/>
      <c r="D714" s="50"/>
      <c r="E714" s="26" t="str">
        <f t="shared" ca="1" si="63"/>
        <v/>
      </c>
      <c r="F714" s="24"/>
      <c r="G714" s="49">
        <f t="shared" si="66"/>
        <v>703</v>
      </c>
      <c r="H714" s="108" t="s">
        <v>286</v>
      </c>
      <c r="I714" s="108" t="s">
        <v>410</v>
      </c>
      <c r="J714" s="90">
        <v>0</v>
      </c>
      <c r="K714" s="90">
        <v>0</v>
      </c>
      <c r="L714" s="90">
        <v>0.51473400000000002</v>
      </c>
      <c r="M714" s="90">
        <v>56.9</v>
      </c>
      <c r="N714" s="90">
        <v>0.51473400000000002</v>
      </c>
      <c r="O714" s="91">
        <v>141.23631648096</v>
      </c>
      <c r="P714" s="91">
        <v>0</v>
      </c>
      <c r="Q714" s="103">
        <v>0</v>
      </c>
      <c r="R714" s="26" t="str">
        <f t="shared" ca="1" si="61"/>
        <v/>
      </c>
      <c r="S714" s="24"/>
      <c r="T714" s="49" t="str">
        <f t="shared" si="65"/>
        <v/>
      </c>
      <c r="U714" s="50"/>
      <c r="V714" s="50"/>
      <c r="W714" s="26" t="str">
        <f t="shared" ca="1" si="62"/>
        <v/>
      </c>
    </row>
    <row r="715" spans="1:23" x14ac:dyDescent="0.2">
      <c r="A715" s="24"/>
      <c r="B715" s="49" t="str">
        <f t="shared" si="64"/>
        <v/>
      </c>
      <c r="C715" s="50"/>
      <c r="D715" s="50"/>
      <c r="E715" s="26" t="str">
        <f t="shared" ca="1" si="63"/>
        <v/>
      </c>
      <c r="F715" s="24"/>
      <c r="G715" s="49">
        <f t="shared" si="66"/>
        <v>704</v>
      </c>
      <c r="H715" s="108" t="s">
        <v>286</v>
      </c>
      <c r="I715" s="108" t="s">
        <v>442</v>
      </c>
      <c r="J715" s="90">
        <v>0</v>
      </c>
      <c r="K715" s="90">
        <v>0</v>
      </c>
      <c r="L715" s="90">
        <v>1.7036798142</v>
      </c>
      <c r="M715" s="90">
        <v>12.2</v>
      </c>
      <c r="N715" s="90">
        <v>1.705795</v>
      </c>
      <c r="O715" s="91">
        <v>148.38853888397003</v>
      </c>
      <c r="P715" s="91">
        <v>0</v>
      </c>
      <c r="Q715" s="103">
        <v>0</v>
      </c>
      <c r="R715" s="26" t="str">
        <f t="shared" ca="1" si="61"/>
        <v/>
      </c>
      <c r="S715" s="24"/>
      <c r="T715" s="49" t="str">
        <f t="shared" si="65"/>
        <v/>
      </c>
      <c r="U715" s="50"/>
      <c r="V715" s="50"/>
      <c r="W715" s="26" t="str">
        <f t="shared" ca="1" si="62"/>
        <v/>
      </c>
    </row>
    <row r="716" spans="1:23" x14ac:dyDescent="0.2">
      <c r="A716" s="24"/>
      <c r="B716" s="49" t="str">
        <f t="shared" si="64"/>
        <v/>
      </c>
      <c r="C716" s="50"/>
      <c r="D716" s="50"/>
      <c r="E716" s="26" t="str">
        <f t="shared" ca="1" si="63"/>
        <v/>
      </c>
      <c r="F716" s="24"/>
      <c r="G716" s="49">
        <f t="shared" si="66"/>
        <v>705</v>
      </c>
      <c r="H716" s="108" t="s">
        <v>286</v>
      </c>
      <c r="I716" s="108" t="s">
        <v>1601</v>
      </c>
      <c r="J716" s="90">
        <v>0</v>
      </c>
      <c r="K716" s="90">
        <v>0</v>
      </c>
      <c r="L716" s="90">
        <v>9.869669</v>
      </c>
      <c r="M716" s="90">
        <v>79.599999999999994</v>
      </c>
      <c r="N716" s="90">
        <v>9.8600954210699996</v>
      </c>
      <c r="O716" s="91">
        <v>109.53297786863</v>
      </c>
      <c r="P716" s="91">
        <v>2.5081789829700001</v>
      </c>
      <c r="Q716" s="103">
        <v>0.94602365711999992</v>
      </c>
      <c r="R716" s="26" t="str">
        <f t="shared" ref="R716:R779" ca="1" si="67">IF(I716="","",IF(ISERROR(VLOOKUP(I716,INDIRECT(H716),1,FALSE)),"Error",""))</f>
        <v>Error</v>
      </c>
      <c r="S716" s="24"/>
      <c r="T716" s="49" t="str">
        <f t="shared" si="65"/>
        <v/>
      </c>
      <c r="U716" s="50"/>
      <c r="V716" s="50"/>
      <c r="W716" s="26" t="str">
        <f t="shared" ref="W716:W779" ca="1" si="68">IF(V716="","",IF(ISERROR(VLOOKUP(V716,INDIRECT(U716),1,FALSE)),"Error",""))</f>
        <v/>
      </c>
    </row>
    <row r="717" spans="1:23" x14ac:dyDescent="0.2">
      <c r="A717" s="24"/>
      <c r="B717" s="49" t="str">
        <f t="shared" si="64"/>
        <v/>
      </c>
      <c r="C717" s="50"/>
      <c r="D717" s="50"/>
      <c r="E717" s="26" t="str">
        <f t="shared" ref="E717:E780" ca="1" si="69">IF(D717="","",IF(ISERROR(VLOOKUP(D717,INDIRECT(C717),1,FALSE)),"Error",""))</f>
        <v/>
      </c>
      <c r="F717" s="24"/>
      <c r="G717" s="49">
        <f t="shared" si="66"/>
        <v>706</v>
      </c>
      <c r="H717" s="108" t="s">
        <v>286</v>
      </c>
      <c r="I717" s="108" t="s">
        <v>499</v>
      </c>
      <c r="J717" s="90">
        <v>0</v>
      </c>
      <c r="K717" s="90">
        <v>0</v>
      </c>
      <c r="L717" s="90">
        <v>0.58969199999999999</v>
      </c>
      <c r="M717" s="90">
        <v>29.3</v>
      </c>
      <c r="N717" s="90">
        <v>0.58969199999999999</v>
      </c>
      <c r="O717" s="91">
        <v>53.858077958060001</v>
      </c>
      <c r="P717" s="91">
        <v>0</v>
      </c>
      <c r="Q717" s="103">
        <v>0</v>
      </c>
      <c r="R717" s="26" t="str">
        <f t="shared" ca="1" si="67"/>
        <v/>
      </c>
      <c r="S717" s="24"/>
      <c r="T717" s="49" t="str">
        <f t="shared" si="65"/>
        <v/>
      </c>
      <c r="U717" s="50"/>
      <c r="V717" s="50"/>
      <c r="W717" s="26" t="str">
        <f t="shared" ca="1" si="68"/>
        <v/>
      </c>
    </row>
    <row r="718" spans="1:23" x14ac:dyDescent="0.2">
      <c r="A718" s="24"/>
      <c r="B718" s="49" t="str">
        <f t="shared" ref="B718:B781" si="70">IF(AND(C717&lt;&gt;"",ISNUMBER(B717)),B717+1,"")</f>
        <v/>
      </c>
      <c r="C718" s="50"/>
      <c r="D718" s="50"/>
      <c r="E718" s="26" t="str">
        <f t="shared" ca="1" si="69"/>
        <v/>
      </c>
      <c r="F718" s="24"/>
      <c r="G718" s="49">
        <f t="shared" si="66"/>
        <v>707</v>
      </c>
      <c r="H718" s="108" t="s">
        <v>286</v>
      </c>
      <c r="I718" s="108" t="s">
        <v>526</v>
      </c>
      <c r="J718" s="90">
        <v>0</v>
      </c>
      <c r="K718" s="90">
        <v>0</v>
      </c>
      <c r="L718" s="90">
        <v>5.7614660000000004</v>
      </c>
      <c r="M718" s="90">
        <v>167.50997629987003</v>
      </c>
      <c r="N718" s="90">
        <v>5.7173331704400008</v>
      </c>
      <c r="O718" s="91">
        <v>484.03868067481005</v>
      </c>
      <c r="P718" s="91">
        <v>0</v>
      </c>
      <c r="Q718" s="103">
        <v>0</v>
      </c>
      <c r="R718" s="26" t="str">
        <f t="shared" ca="1" si="67"/>
        <v/>
      </c>
      <c r="S718" s="24"/>
      <c r="T718" s="49" t="str">
        <f t="shared" ref="T718:T781" si="71">IF(AND(U717&lt;&gt;"",ISNUMBER(T717)),T717+1,"")</f>
        <v/>
      </c>
      <c r="U718" s="50"/>
      <c r="V718" s="50"/>
      <c r="W718" s="26" t="str">
        <f t="shared" ca="1" si="68"/>
        <v/>
      </c>
    </row>
    <row r="719" spans="1:23" x14ac:dyDescent="0.2">
      <c r="A719" s="24"/>
      <c r="B719" s="49" t="str">
        <f t="shared" si="70"/>
        <v/>
      </c>
      <c r="C719" s="50"/>
      <c r="D719" s="50"/>
      <c r="E719" s="26" t="str">
        <f t="shared" ca="1" si="69"/>
        <v/>
      </c>
      <c r="F719" s="24"/>
      <c r="G719" s="49">
        <f t="shared" si="66"/>
        <v>708</v>
      </c>
      <c r="H719" s="108" t="s">
        <v>286</v>
      </c>
      <c r="I719" s="108" t="s">
        <v>1602</v>
      </c>
      <c r="J719" s="90">
        <v>0</v>
      </c>
      <c r="K719" s="90">
        <v>0</v>
      </c>
      <c r="L719" s="90">
        <v>0.93348600000000004</v>
      </c>
      <c r="M719" s="90">
        <v>40.200000000000003</v>
      </c>
      <c r="N719" s="90">
        <v>0.93348600000000004</v>
      </c>
      <c r="O719" s="91">
        <v>251.31520583466997</v>
      </c>
      <c r="P719" s="91">
        <v>0</v>
      </c>
      <c r="Q719" s="103">
        <v>0</v>
      </c>
      <c r="R719" s="26" t="str">
        <f t="shared" ca="1" si="67"/>
        <v>Error</v>
      </c>
      <c r="S719" s="24"/>
      <c r="T719" s="49" t="str">
        <f t="shared" si="71"/>
        <v/>
      </c>
      <c r="U719" s="50"/>
      <c r="V719" s="50"/>
      <c r="W719" s="26" t="str">
        <f t="shared" ca="1" si="68"/>
        <v/>
      </c>
    </row>
    <row r="720" spans="1:23" x14ac:dyDescent="0.2">
      <c r="A720" s="24"/>
      <c r="B720" s="49" t="str">
        <f t="shared" si="70"/>
        <v/>
      </c>
      <c r="C720" s="50"/>
      <c r="D720" s="50"/>
      <c r="E720" s="26" t="str">
        <f t="shared" ca="1" si="69"/>
        <v/>
      </c>
      <c r="F720" s="24"/>
      <c r="G720" s="49">
        <f t="shared" ref="G720:G783" si="72">IF(AND(H719&lt;&gt;"",ISNUMBER(G719)),G719+1,"")</f>
        <v>709</v>
      </c>
      <c r="H720" s="108" t="s">
        <v>286</v>
      </c>
      <c r="I720" s="108" t="s">
        <v>1603</v>
      </c>
      <c r="J720" s="90">
        <v>0</v>
      </c>
      <c r="K720" s="90">
        <v>0</v>
      </c>
      <c r="L720" s="90">
        <v>1.2469079999999999</v>
      </c>
      <c r="M720" s="90">
        <v>56.9</v>
      </c>
      <c r="N720" s="90">
        <v>1.2469079999999999</v>
      </c>
      <c r="O720" s="91">
        <v>76.007385678470015</v>
      </c>
      <c r="P720" s="91">
        <v>0</v>
      </c>
      <c r="Q720" s="103">
        <v>0</v>
      </c>
      <c r="R720" s="26" t="str">
        <f t="shared" ca="1" si="67"/>
        <v>Error</v>
      </c>
      <c r="S720" s="24"/>
      <c r="T720" s="49" t="str">
        <f t="shared" si="71"/>
        <v/>
      </c>
      <c r="U720" s="50"/>
      <c r="V720" s="50"/>
      <c r="W720" s="26" t="str">
        <f t="shared" ca="1" si="68"/>
        <v/>
      </c>
    </row>
    <row r="721" spans="1:23" x14ac:dyDescent="0.2">
      <c r="A721" s="24"/>
      <c r="B721" s="49" t="str">
        <f t="shared" si="70"/>
        <v/>
      </c>
      <c r="C721" s="50"/>
      <c r="D721" s="50"/>
      <c r="E721" s="26" t="str">
        <f t="shared" ca="1" si="69"/>
        <v/>
      </c>
      <c r="F721" s="24"/>
      <c r="G721" s="49">
        <f t="shared" si="72"/>
        <v>710</v>
      </c>
      <c r="H721" s="108" t="s">
        <v>286</v>
      </c>
      <c r="I721" s="108" t="s">
        <v>1604</v>
      </c>
      <c r="J721" s="90">
        <v>0</v>
      </c>
      <c r="K721" s="90">
        <v>0</v>
      </c>
      <c r="L721" s="90">
        <v>7.3944594101700014</v>
      </c>
      <c r="M721" s="90">
        <v>36</v>
      </c>
      <c r="N721" s="90">
        <v>7.4016390000000003</v>
      </c>
      <c r="O721" s="91">
        <v>103.3</v>
      </c>
      <c r="P721" s="91">
        <v>0</v>
      </c>
      <c r="Q721" s="103">
        <v>0</v>
      </c>
      <c r="R721" s="26" t="str">
        <f t="shared" ca="1" si="67"/>
        <v>Error</v>
      </c>
      <c r="S721" s="24"/>
      <c r="T721" s="49" t="str">
        <f t="shared" si="71"/>
        <v/>
      </c>
      <c r="U721" s="50"/>
      <c r="V721" s="50"/>
      <c r="W721" s="26" t="str">
        <f t="shared" ca="1" si="68"/>
        <v/>
      </c>
    </row>
    <row r="722" spans="1:23" x14ac:dyDescent="0.2">
      <c r="A722" s="24"/>
      <c r="B722" s="49" t="str">
        <f t="shared" si="70"/>
        <v/>
      </c>
      <c r="C722" s="50"/>
      <c r="D722" s="50"/>
      <c r="E722" s="26" t="str">
        <f t="shared" ca="1" si="69"/>
        <v/>
      </c>
      <c r="F722" s="24"/>
      <c r="G722" s="49">
        <f t="shared" si="72"/>
        <v>711</v>
      </c>
      <c r="H722" s="108" t="s">
        <v>286</v>
      </c>
      <c r="I722" s="108" t="s">
        <v>623</v>
      </c>
      <c r="J722" s="90">
        <v>0</v>
      </c>
      <c r="K722" s="90">
        <v>0</v>
      </c>
      <c r="L722" s="90">
        <v>1.71204064134</v>
      </c>
      <c r="M722" s="90">
        <v>71.3</v>
      </c>
      <c r="N722" s="90">
        <v>1.7357509999999998</v>
      </c>
      <c r="O722" s="91">
        <v>338.00417824337001</v>
      </c>
      <c r="P722" s="91">
        <v>0</v>
      </c>
      <c r="Q722" s="103">
        <v>0</v>
      </c>
      <c r="R722" s="26" t="str">
        <f t="shared" ca="1" si="67"/>
        <v/>
      </c>
      <c r="S722" s="24"/>
      <c r="T722" s="49" t="str">
        <f t="shared" si="71"/>
        <v/>
      </c>
      <c r="U722" s="50"/>
      <c r="V722" s="50"/>
      <c r="W722" s="26" t="str">
        <f t="shared" ca="1" si="68"/>
        <v/>
      </c>
    </row>
    <row r="723" spans="1:23" x14ac:dyDescent="0.2">
      <c r="A723" s="24"/>
      <c r="B723" s="49" t="str">
        <f t="shared" si="70"/>
        <v/>
      </c>
      <c r="C723" s="50"/>
      <c r="D723" s="50"/>
      <c r="E723" s="26" t="str">
        <f t="shared" ca="1" si="69"/>
        <v/>
      </c>
      <c r="F723" s="24"/>
      <c r="G723" s="49">
        <f t="shared" si="72"/>
        <v>712</v>
      </c>
      <c r="H723" s="108" t="s">
        <v>286</v>
      </c>
      <c r="I723" s="108" t="s">
        <v>646</v>
      </c>
      <c r="J723" s="90">
        <v>0</v>
      </c>
      <c r="K723" s="90">
        <v>0</v>
      </c>
      <c r="L723" s="90">
        <v>1.1913050000000001</v>
      </c>
      <c r="M723" s="90">
        <v>22.7</v>
      </c>
      <c r="N723" s="90">
        <v>1.1913050000000001</v>
      </c>
      <c r="O723" s="91">
        <v>274.51624064032001</v>
      </c>
      <c r="P723" s="91">
        <v>0</v>
      </c>
      <c r="Q723" s="103">
        <v>0</v>
      </c>
      <c r="R723" s="26" t="str">
        <f t="shared" ca="1" si="67"/>
        <v/>
      </c>
      <c r="S723" s="24"/>
      <c r="T723" s="49" t="str">
        <f t="shared" si="71"/>
        <v/>
      </c>
      <c r="U723" s="50"/>
      <c r="V723" s="50"/>
      <c r="W723" s="26" t="str">
        <f t="shared" ca="1" si="68"/>
        <v/>
      </c>
    </row>
    <row r="724" spans="1:23" x14ac:dyDescent="0.2">
      <c r="A724" s="24"/>
      <c r="B724" s="49" t="str">
        <f t="shared" si="70"/>
        <v/>
      </c>
      <c r="C724" s="50"/>
      <c r="D724" s="50"/>
      <c r="E724" s="26" t="str">
        <f t="shared" ca="1" si="69"/>
        <v/>
      </c>
      <c r="F724" s="24"/>
      <c r="G724" s="49">
        <f t="shared" si="72"/>
        <v>713</v>
      </c>
      <c r="H724" s="108" t="s">
        <v>286</v>
      </c>
      <c r="I724" s="108" t="s">
        <v>669</v>
      </c>
      <c r="J724" s="90">
        <v>0</v>
      </c>
      <c r="K724" s="90">
        <v>0</v>
      </c>
      <c r="L724" s="90">
        <v>0.36946800000000002</v>
      </c>
      <c r="M724" s="90">
        <v>32.4</v>
      </c>
      <c r="N724" s="90">
        <v>0.36946800000000002</v>
      </c>
      <c r="O724" s="91">
        <v>70.085378049550002</v>
      </c>
      <c r="P724" s="91">
        <v>0</v>
      </c>
      <c r="Q724" s="103">
        <v>0</v>
      </c>
      <c r="R724" s="26" t="str">
        <f t="shared" ca="1" si="67"/>
        <v/>
      </c>
      <c r="S724" s="24"/>
      <c r="T724" s="49" t="str">
        <f t="shared" si="71"/>
        <v/>
      </c>
      <c r="U724" s="50"/>
      <c r="V724" s="50"/>
      <c r="W724" s="26" t="str">
        <f t="shared" ca="1" si="68"/>
        <v/>
      </c>
    </row>
    <row r="725" spans="1:23" x14ac:dyDescent="0.2">
      <c r="A725" s="24"/>
      <c r="B725" s="49" t="str">
        <f t="shared" si="70"/>
        <v/>
      </c>
      <c r="C725" s="50"/>
      <c r="D725" s="50"/>
      <c r="E725" s="26" t="str">
        <f t="shared" ca="1" si="69"/>
        <v/>
      </c>
      <c r="F725" s="24"/>
      <c r="G725" s="49">
        <f t="shared" si="72"/>
        <v>714</v>
      </c>
      <c r="H725" s="108" t="s">
        <v>286</v>
      </c>
      <c r="I725" s="108" t="s">
        <v>691</v>
      </c>
      <c r="J725" s="90">
        <v>0</v>
      </c>
      <c r="K725" s="90">
        <v>0</v>
      </c>
      <c r="L725" s="90">
        <v>0.79896838629</v>
      </c>
      <c r="M725" s="90">
        <v>39.4992853376</v>
      </c>
      <c r="N725" s="90">
        <v>0.91016300000000006</v>
      </c>
      <c r="O725" s="91">
        <v>116.14628167390001</v>
      </c>
      <c r="P725" s="91">
        <v>0</v>
      </c>
      <c r="Q725" s="103">
        <v>0</v>
      </c>
      <c r="R725" s="26" t="str">
        <f t="shared" ca="1" si="67"/>
        <v/>
      </c>
      <c r="S725" s="24"/>
      <c r="T725" s="49" t="str">
        <f t="shared" si="71"/>
        <v/>
      </c>
      <c r="U725" s="50"/>
      <c r="V725" s="50"/>
      <c r="W725" s="26" t="str">
        <f t="shared" ca="1" si="68"/>
        <v/>
      </c>
    </row>
    <row r="726" spans="1:23" x14ac:dyDescent="0.2">
      <c r="A726" s="24"/>
      <c r="B726" s="49" t="str">
        <f t="shared" si="70"/>
        <v/>
      </c>
      <c r="C726" s="50"/>
      <c r="D726" s="50"/>
      <c r="E726" s="26" t="str">
        <f t="shared" ca="1" si="69"/>
        <v/>
      </c>
      <c r="F726" s="24"/>
      <c r="G726" s="49">
        <f t="shared" si="72"/>
        <v>715</v>
      </c>
      <c r="H726" s="108" t="s">
        <v>286</v>
      </c>
      <c r="I726" s="108" t="s">
        <v>712</v>
      </c>
      <c r="J726" s="90">
        <v>0</v>
      </c>
      <c r="K726" s="90">
        <v>0</v>
      </c>
      <c r="L726" s="90">
        <v>3.8620230000000002</v>
      </c>
      <c r="M726" s="90">
        <v>83.2</v>
      </c>
      <c r="N726" s="90">
        <v>3.8573113319400001</v>
      </c>
      <c r="O726" s="91">
        <v>161.83141462387002</v>
      </c>
      <c r="P726" s="91">
        <v>0</v>
      </c>
      <c r="Q726" s="103">
        <v>0</v>
      </c>
      <c r="R726" s="26" t="str">
        <f t="shared" ca="1" si="67"/>
        <v/>
      </c>
      <c r="S726" s="24"/>
      <c r="T726" s="49" t="str">
        <f t="shared" si="71"/>
        <v/>
      </c>
      <c r="U726" s="50"/>
      <c r="V726" s="50"/>
      <c r="W726" s="26" t="str">
        <f t="shared" ca="1" si="68"/>
        <v/>
      </c>
    </row>
    <row r="727" spans="1:23" x14ac:dyDescent="0.2">
      <c r="A727" s="24"/>
      <c r="B727" s="49" t="str">
        <f t="shared" si="70"/>
        <v/>
      </c>
      <c r="C727" s="50"/>
      <c r="D727" s="50"/>
      <c r="E727" s="26" t="str">
        <f t="shared" ca="1" si="69"/>
        <v/>
      </c>
      <c r="F727" s="24"/>
      <c r="G727" s="49">
        <f t="shared" si="72"/>
        <v>716</v>
      </c>
      <c r="H727" s="108" t="s">
        <v>286</v>
      </c>
      <c r="I727" s="108" t="s">
        <v>731</v>
      </c>
      <c r="J727" s="90">
        <v>0</v>
      </c>
      <c r="K727" s="90">
        <v>0</v>
      </c>
      <c r="L727" s="90">
        <v>7.8716804085600005</v>
      </c>
      <c r="M727" s="90">
        <v>87.8</v>
      </c>
      <c r="N727" s="90">
        <v>7.82333805773</v>
      </c>
      <c r="O727" s="91">
        <v>236.10079387226003</v>
      </c>
      <c r="P727" s="91">
        <v>0</v>
      </c>
      <c r="Q727" s="103">
        <v>0</v>
      </c>
      <c r="R727" s="26" t="str">
        <f t="shared" ca="1" si="67"/>
        <v/>
      </c>
      <c r="S727" s="24"/>
      <c r="T727" s="49" t="str">
        <f t="shared" si="71"/>
        <v/>
      </c>
      <c r="U727" s="50"/>
      <c r="V727" s="50"/>
      <c r="W727" s="26" t="str">
        <f t="shared" ca="1" si="68"/>
        <v/>
      </c>
    </row>
    <row r="728" spans="1:23" x14ac:dyDescent="0.2">
      <c r="A728" s="24"/>
      <c r="B728" s="49" t="str">
        <f t="shared" si="70"/>
        <v/>
      </c>
      <c r="C728" s="50"/>
      <c r="D728" s="50"/>
      <c r="E728" s="26" t="str">
        <f t="shared" ca="1" si="69"/>
        <v/>
      </c>
      <c r="F728" s="24"/>
      <c r="G728" s="49">
        <f t="shared" si="72"/>
        <v>717</v>
      </c>
      <c r="H728" s="108" t="s">
        <v>286</v>
      </c>
      <c r="I728" s="108" t="s">
        <v>751</v>
      </c>
      <c r="J728" s="90">
        <v>0</v>
      </c>
      <c r="K728" s="90">
        <v>0</v>
      </c>
      <c r="L728" s="90">
        <v>0.69077500000000003</v>
      </c>
      <c r="M728" s="90">
        <v>73.2</v>
      </c>
      <c r="N728" s="90">
        <v>0.69077500000000003</v>
      </c>
      <c r="O728" s="91">
        <v>76.208339419649988</v>
      </c>
      <c r="P728" s="91">
        <v>0</v>
      </c>
      <c r="Q728" s="103">
        <v>3.1361439700000006E-3</v>
      </c>
      <c r="R728" s="26" t="str">
        <f t="shared" ca="1" si="67"/>
        <v/>
      </c>
      <c r="S728" s="24"/>
      <c r="T728" s="49" t="str">
        <f t="shared" si="71"/>
        <v/>
      </c>
      <c r="U728" s="50"/>
      <c r="V728" s="50"/>
      <c r="W728" s="26" t="str">
        <f t="shared" ca="1" si="68"/>
        <v/>
      </c>
    </row>
    <row r="729" spans="1:23" x14ac:dyDescent="0.2">
      <c r="A729" s="24"/>
      <c r="B729" s="49" t="str">
        <f t="shared" si="70"/>
        <v/>
      </c>
      <c r="C729" s="50"/>
      <c r="D729" s="50"/>
      <c r="E729" s="26" t="str">
        <f t="shared" ca="1" si="69"/>
        <v/>
      </c>
      <c r="F729" s="24"/>
      <c r="G729" s="49">
        <f t="shared" si="72"/>
        <v>718</v>
      </c>
      <c r="H729" s="108" t="s">
        <v>286</v>
      </c>
      <c r="I729" s="108" t="s">
        <v>771</v>
      </c>
      <c r="J729" s="90">
        <v>0</v>
      </c>
      <c r="K729" s="90">
        <v>0</v>
      </c>
      <c r="L729" s="90">
        <v>0.73125499999999999</v>
      </c>
      <c r="M729" s="90">
        <v>50.8</v>
      </c>
      <c r="N729" s="90">
        <v>0.73125499999999999</v>
      </c>
      <c r="O729" s="91">
        <v>158.15102036220003</v>
      </c>
      <c r="P729" s="91">
        <v>0</v>
      </c>
      <c r="Q729" s="103">
        <v>0</v>
      </c>
      <c r="R729" s="26" t="str">
        <f t="shared" ca="1" si="67"/>
        <v/>
      </c>
      <c r="S729" s="24"/>
      <c r="T729" s="49" t="str">
        <f t="shared" si="71"/>
        <v/>
      </c>
      <c r="U729" s="50"/>
      <c r="V729" s="50"/>
      <c r="W729" s="26" t="str">
        <f t="shared" ca="1" si="68"/>
        <v/>
      </c>
    </row>
    <row r="730" spans="1:23" x14ac:dyDescent="0.2">
      <c r="A730" s="24"/>
      <c r="B730" s="49" t="str">
        <f t="shared" si="70"/>
        <v/>
      </c>
      <c r="C730" s="50"/>
      <c r="D730" s="50"/>
      <c r="E730" s="26" t="str">
        <f t="shared" ca="1" si="69"/>
        <v/>
      </c>
      <c r="F730" s="24"/>
      <c r="G730" s="49">
        <f t="shared" si="72"/>
        <v>719</v>
      </c>
      <c r="H730" s="108" t="s">
        <v>286</v>
      </c>
      <c r="I730" s="108" t="s">
        <v>1605</v>
      </c>
      <c r="J730" s="90">
        <v>0</v>
      </c>
      <c r="K730" s="90">
        <v>0</v>
      </c>
      <c r="L730" s="90">
        <v>0.8030719999999999</v>
      </c>
      <c r="M730" s="90">
        <v>2.2999999999999998</v>
      </c>
      <c r="N730" s="90">
        <v>0.8030719999999999</v>
      </c>
      <c r="O730" s="91">
        <v>103.34116401660999</v>
      </c>
      <c r="P730" s="91">
        <v>0</v>
      </c>
      <c r="Q730" s="103">
        <v>0</v>
      </c>
      <c r="R730" s="26" t="str">
        <f t="shared" ca="1" si="67"/>
        <v>Error</v>
      </c>
      <c r="S730" s="24"/>
      <c r="T730" s="49" t="str">
        <f t="shared" si="71"/>
        <v/>
      </c>
      <c r="U730" s="50"/>
      <c r="V730" s="50"/>
      <c r="W730" s="26" t="str">
        <f t="shared" ca="1" si="68"/>
        <v/>
      </c>
    </row>
    <row r="731" spans="1:23" x14ac:dyDescent="0.2">
      <c r="A731" s="24"/>
      <c r="B731" s="49" t="str">
        <f t="shared" si="70"/>
        <v/>
      </c>
      <c r="C731" s="50"/>
      <c r="D731" s="50"/>
      <c r="E731" s="26" t="str">
        <f t="shared" ca="1" si="69"/>
        <v/>
      </c>
      <c r="F731" s="24"/>
      <c r="G731" s="49">
        <f t="shared" si="72"/>
        <v>720</v>
      </c>
      <c r="H731" s="108" t="s">
        <v>286</v>
      </c>
      <c r="I731" s="108" t="s">
        <v>799</v>
      </c>
      <c r="J731" s="90">
        <v>0</v>
      </c>
      <c r="K731" s="90">
        <v>0</v>
      </c>
      <c r="L731" s="90">
        <v>1.8189409999999997</v>
      </c>
      <c r="M731" s="90">
        <v>30.1</v>
      </c>
      <c r="N731" s="90">
        <v>1.8189409999999997</v>
      </c>
      <c r="O731" s="91">
        <v>59.725495222509998</v>
      </c>
      <c r="P731" s="91">
        <v>0</v>
      </c>
      <c r="Q731" s="103">
        <v>0</v>
      </c>
      <c r="R731" s="26" t="str">
        <f t="shared" ca="1" si="67"/>
        <v/>
      </c>
      <c r="S731" s="24"/>
      <c r="T731" s="49" t="str">
        <f t="shared" si="71"/>
        <v/>
      </c>
      <c r="U731" s="50"/>
      <c r="V731" s="50"/>
      <c r="W731" s="26" t="str">
        <f t="shared" ca="1" si="68"/>
        <v/>
      </c>
    </row>
    <row r="732" spans="1:23" x14ac:dyDescent="0.2">
      <c r="A732" s="24"/>
      <c r="B732" s="49" t="str">
        <f t="shared" si="70"/>
        <v/>
      </c>
      <c r="C732" s="50"/>
      <c r="D732" s="50"/>
      <c r="E732" s="26" t="str">
        <f t="shared" ca="1" si="69"/>
        <v/>
      </c>
      <c r="F732" s="24"/>
      <c r="G732" s="49">
        <f t="shared" si="72"/>
        <v>721</v>
      </c>
      <c r="H732" s="108" t="s">
        <v>286</v>
      </c>
      <c r="I732" s="108" t="s">
        <v>1606</v>
      </c>
      <c r="J732" s="90">
        <v>0</v>
      </c>
      <c r="K732" s="90">
        <v>0</v>
      </c>
      <c r="L732" s="90">
        <v>0.98581778959999999</v>
      </c>
      <c r="M732" s="90">
        <v>11.18763554911</v>
      </c>
      <c r="N732" s="90">
        <v>0.99009499999999984</v>
      </c>
      <c r="O732" s="91">
        <v>157.83032037398002</v>
      </c>
      <c r="P732" s="91">
        <v>0</v>
      </c>
      <c r="Q732" s="103">
        <v>0.18245180436000002</v>
      </c>
      <c r="R732" s="26" t="str">
        <f t="shared" ca="1" si="67"/>
        <v>Error</v>
      </c>
      <c r="S732" s="24"/>
      <c r="T732" s="49" t="str">
        <f t="shared" si="71"/>
        <v/>
      </c>
      <c r="U732" s="50"/>
      <c r="V732" s="50"/>
      <c r="W732" s="26" t="str">
        <f t="shared" ca="1" si="68"/>
        <v/>
      </c>
    </row>
    <row r="733" spans="1:23" x14ac:dyDescent="0.2">
      <c r="A733" s="24"/>
      <c r="B733" s="49" t="str">
        <f t="shared" si="70"/>
        <v/>
      </c>
      <c r="C733" s="50"/>
      <c r="D733" s="50"/>
      <c r="E733" s="26" t="str">
        <f t="shared" ca="1" si="69"/>
        <v/>
      </c>
      <c r="F733" s="24"/>
      <c r="G733" s="49">
        <f t="shared" si="72"/>
        <v>722</v>
      </c>
      <c r="H733" s="108" t="s">
        <v>286</v>
      </c>
      <c r="I733" s="108" t="s">
        <v>1607</v>
      </c>
      <c r="J733" s="90">
        <v>0</v>
      </c>
      <c r="K733" s="90">
        <v>0</v>
      </c>
      <c r="L733" s="90">
        <v>0.43541299999999999</v>
      </c>
      <c r="M733" s="90">
        <v>40.299999999999997</v>
      </c>
      <c r="N733" s="90">
        <v>0.43541299999999999</v>
      </c>
      <c r="O733" s="91">
        <v>82.726678969940011</v>
      </c>
      <c r="P733" s="91">
        <v>0</v>
      </c>
      <c r="Q733" s="103">
        <v>1.10302777872</v>
      </c>
      <c r="R733" s="26" t="str">
        <f t="shared" ca="1" si="67"/>
        <v>Error</v>
      </c>
      <c r="S733" s="24"/>
      <c r="T733" s="49" t="str">
        <f t="shared" si="71"/>
        <v/>
      </c>
      <c r="U733" s="50"/>
      <c r="V733" s="50"/>
      <c r="W733" s="26" t="str">
        <f t="shared" ca="1" si="68"/>
        <v/>
      </c>
    </row>
    <row r="734" spans="1:23" x14ac:dyDescent="0.2">
      <c r="A734" s="24"/>
      <c r="B734" s="49" t="str">
        <f t="shared" si="70"/>
        <v/>
      </c>
      <c r="C734" s="50"/>
      <c r="D734" s="50"/>
      <c r="E734" s="26" t="str">
        <f t="shared" ca="1" si="69"/>
        <v/>
      </c>
      <c r="F734" s="24"/>
      <c r="G734" s="49">
        <f t="shared" si="72"/>
        <v>723</v>
      </c>
      <c r="H734" s="108" t="s">
        <v>286</v>
      </c>
      <c r="I734" s="108" t="s">
        <v>858</v>
      </c>
      <c r="J734" s="90">
        <v>0</v>
      </c>
      <c r="K734" s="90">
        <v>0</v>
      </c>
      <c r="L734" s="90">
        <v>2.190947</v>
      </c>
      <c r="M734" s="90">
        <v>58</v>
      </c>
      <c r="N734" s="90">
        <v>2.190947</v>
      </c>
      <c r="O734" s="91">
        <v>107.4</v>
      </c>
      <c r="P734" s="91">
        <v>0</v>
      </c>
      <c r="Q734" s="103">
        <v>0</v>
      </c>
      <c r="R734" s="26" t="str">
        <f t="shared" ca="1" si="67"/>
        <v/>
      </c>
      <c r="S734" s="24"/>
      <c r="T734" s="49" t="str">
        <f t="shared" si="71"/>
        <v/>
      </c>
      <c r="U734" s="50"/>
      <c r="V734" s="50"/>
      <c r="W734" s="26" t="str">
        <f t="shared" ca="1" si="68"/>
        <v/>
      </c>
    </row>
    <row r="735" spans="1:23" x14ac:dyDescent="0.2">
      <c r="A735" s="24"/>
      <c r="B735" s="49" t="str">
        <f t="shared" si="70"/>
        <v/>
      </c>
      <c r="C735" s="50"/>
      <c r="D735" s="50"/>
      <c r="E735" s="26" t="str">
        <f t="shared" ca="1" si="69"/>
        <v/>
      </c>
      <c r="F735" s="24"/>
      <c r="G735" s="49">
        <f t="shared" si="72"/>
        <v>724</v>
      </c>
      <c r="H735" s="108" t="s">
        <v>286</v>
      </c>
      <c r="I735" s="108" t="s">
        <v>1608</v>
      </c>
      <c r="J735" s="90">
        <v>0</v>
      </c>
      <c r="K735" s="90">
        <v>0</v>
      </c>
      <c r="L735" s="90">
        <v>1.5604509999999998</v>
      </c>
      <c r="M735" s="90">
        <v>23.881220802719998</v>
      </c>
      <c r="N735" s="90">
        <v>1.55603492367</v>
      </c>
      <c r="O735" s="91">
        <v>10.980041495310001</v>
      </c>
      <c r="P735" s="91">
        <v>0</v>
      </c>
      <c r="Q735" s="103">
        <v>0</v>
      </c>
      <c r="R735" s="26" t="str">
        <f t="shared" ca="1" si="67"/>
        <v>Error</v>
      </c>
      <c r="S735" s="24"/>
      <c r="T735" s="49" t="str">
        <f t="shared" si="71"/>
        <v/>
      </c>
      <c r="U735" s="50"/>
      <c r="V735" s="50"/>
      <c r="W735" s="26" t="str">
        <f t="shared" ca="1" si="68"/>
        <v/>
      </c>
    </row>
    <row r="736" spans="1:23" x14ac:dyDescent="0.2">
      <c r="A736" s="24"/>
      <c r="B736" s="49" t="str">
        <f t="shared" si="70"/>
        <v/>
      </c>
      <c r="C736" s="50"/>
      <c r="D736" s="50"/>
      <c r="E736" s="26" t="str">
        <f t="shared" ca="1" si="69"/>
        <v/>
      </c>
      <c r="F736" s="24"/>
      <c r="G736" s="49">
        <f t="shared" si="72"/>
        <v>725</v>
      </c>
      <c r="H736" s="108" t="s">
        <v>286</v>
      </c>
      <c r="I736" s="108" t="s">
        <v>891</v>
      </c>
      <c r="J736" s="90">
        <v>0</v>
      </c>
      <c r="K736" s="90">
        <v>0</v>
      </c>
      <c r="L736" s="90">
        <v>64.2418543</v>
      </c>
      <c r="M736" s="90">
        <v>91</v>
      </c>
      <c r="N736" s="90">
        <v>60.097416080000002</v>
      </c>
      <c r="O736" s="91">
        <v>132.88520159317002</v>
      </c>
      <c r="P736" s="91">
        <v>28.44972104</v>
      </c>
      <c r="Q736" s="103">
        <v>0.97754752103999987</v>
      </c>
      <c r="R736" s="26" t="str">
        <f t="shared" ca="1" si="67"/>
        <v/>
      </c>
      <c r="S736" s="24"/>
      <c r="T736" s="49" t="str">
        <f t="shared" si="71"/>
        <v/>
      </c>
      <c r="U736" s="50"/>
      <c r="V736" s="50"/>
      <c r="W736" s="26" t="str">
        <f t="shared" ca="1" si="68"/>
        <v/>
      </c>
    </row>
    <row r="737" spans="1:23" x14ac:dyDescent="0.2">
      <c r="A737" s="24"/>
      <c r="B737" s="49" t="str">
        <f t="shared" si="70"/>
        <v/>
      </c>
      <c r="C737" s="50"/>
      <c r="D737" s="50"/>
      <c r="E737" s="26" t="str">
        <f t="shared" ca="1" si="69"/>
        <v/>
      </c>
      <c r="F737" s="24"/>
      <c r="G737" s="49">
        <f t="shared" si="72"/>
        <v>726</v>
      </c>
      <c r="H737" s="108" t="s">
        <v>286</v>
      </c>
      <c r="I737" s="108" t="s">
        <v>907</v>
      </c>
      <c r="J737" s="90">
        <v>0</v>
      </c>
      <c r="K737" s="90">
        <v>0</v>
      </c>
      <c r="L737" s="90">
        <v>0.91243799999999997</v>
      </c>
      <c r="M737" s="90">
        <v>79.099999999999994</v>
      </c>
      <c r="N737" s="90">
        <v>0.91243799999999997</v>
      </c>
      <c r="O737" s="91">
        <v>86.5646757409</v>
      </c>
      <c r="P737" s="91">
        <v>0</v>
      </c>
      <c r="Q737" s="103">
        <v>9.6819629000000004E-3</v>
      </c>
      <c r="R737" s="26" t="str">
        <f t="shared" ca="1" si="67"/>
        <v/>
      </c>
      <c r="S737" s="24"/>
      <c r="T737" s="49" t="str">
        <f t="shared" si="71"/>
        <v/>
      </c>
      <c r="U737" s="50"/>
      <c r="V737" s="50"/>
      <c r="W737" s="26" t="str">
        <f t="shared" ca="1" si="68"/>
        <v/>
      </c>
    </row>
    <row r="738" spans="1:23" x14ac:dyDescent="0.2">
      <c r="A738" s="24"/>
      <c r="B738" s="49" t="str">
        <f t="shared" si="70"/>
        <v/>
      </c>
      <c r="C738" s="50"/>
      <c r="D738" s="50"/>
      <c r="E738" s="26" t="str">
        <f t="shared" ca="1" si="69"/>
        <v/>
      </c>
      <c r="F738" s="24"/>
      <c r="G738" s="49">
        <f t="shared" si="72"/>
        <v>727</v>
      </c>
      <c r="H738" s="108" t="s">
        <v>286</v>
      </c>
      <c r="I738" s="108" t="s">
        <v>922</v>
      </c>
      <c r="J738" s="90">
        <v>0</v>
      </c>
      <c r="K738" s="90">
        <v>0</v>
      </c>
      <c r="L738" s="90">
        <v>1.7146680000000001</v>
      </c>
      <c r="M738" s="90">
        <v>38.5</v>
      </c>
      <c r="N738" s="90">
        <v>1.7122846114800001</v>
      </c>
      <c r="O738" s="91">
        <v>226.05295129855998</v>
      </c>
      <c r="P738" s="91">
        <v>0</v>
      </c>
      <c r="Q738" s="103">
        <v>0</v>
      </c>
      <c r="R738" s="26" t="str">
        <f t="shared" ca="1" si="67"/>
        <v/>
      </c>
      <c r="S738" s="24"/>
      <c r="T738" s="49" t="str">
        <f t="shared" si="71"/>
        <v/>
      </c>
      <c r="U738" s="50"/>
      <c r="V738" s="50"/>
      <c r="W738" s="26" t="str">
        <f t="shared" ca="1" si="68"/>
        <v/>
      </c>
    </row>
    <row r="739" spans="1:23" x14ac:dyDescent="0.2">
      <c r="A739" s="24"/>
      <c r="B739" s="49" t="str">
        <f t="shared" si="70"/>
        <v/>
      </c>
      <c r="C739" s="50"/>
      <c r="D739" s="50"/>
      <c r="E739" s="26" t="str">
        <f t="shared" ca="1" si="69"/>
        <v/>
      </c>
      <c r="F739" s="24"/>
      <c r="G739" s="49">
        <f t="shared" si="72"/>
        <v>728</v>
      </c>
      <c r="H739" s="108" t="s">
        <v>286</v>
      </c>
      <c r="I739" s="108" t="s">
        <v>1609</v>
      </c>
      <c r="J739" s="90">
        <v>0</v>
      </c>
      <c r="K739" s="90">
        <v>0</v>
      </c>
      <c r="L739" s="90">
        <v>0.44680799999999998</v>
      </c>
      <c r="M739" s="90">
        <v>38</v>
      </c>
      <c r="N739" s="90">
        <v>0.44680799999999998</v>
      </c>
      <c r="O739" s="91">
        <v>172.41259847858998</v>
      </c>
      <c r="P739" s="91">
        <v>0</v>
      </c>
      <c r="Q739" s="103">
        <v>0</v>
      </c>
      <c r="R739" s="26" t="str">
        <f t="shared" ca="1" si="67"/>
        <v>Error</v>
      </c>
      <c r="S739" s="24"/>
      <c r="T739" s="49" t="str">
        <f t="shared" si="71"/>
        <v/>
      </c>
      <c r="U739" s="50"/>
      <c r="V739" s="50"/>
      <c r="W739" s="26" t="str">
        <f t="shared" ca="1" si="68"/>
        <v/>
      </c>
    </row>
    <row r="740" spans="1:23" x14ac:dyDescent="0.2">
      <c r="A740" s="24"/>
      <c r="B740" s="49" t="str">
        <f t="shared" si="70"/>
        <v/>
      </c>
      <c r="C740" s="50"/>
      <c r="D740" s="50"/>
      <c r="E740" s="26" t="str">
        <f t="shared" ca="1" si="69"/>
        <v/>
      </c>
      <c r="F740" s="24"/>
      <c r="G740" s="49">
        <f t="shared" si="72"/>
        <v>729</v>
      </c>
      <c r="H740" s="108" t="s">
        <v>286</v>
      </c>
      <c r="I740" s="108" t="s">
        <v>950</v>
      </c>
      <c r="J740" s="90">
        <v>0</v>
      </c>
      <c r="K740" s="90">
        <v>0</v>
      </c>
      <c r="L740" s="90">
        <v>0.57760500000000004</v>
      </c>
      <c r="M740" s="90">
        <v>106.2</v>
      </c>
      <c r="N740" s="90">
        <v>0.57760500000000004</v>
      </c>
      <c r="O740" s="91">
        <v>238.17268833650002</v>
      </c>
      <c r="P740" s="91">
        <v>0</v>
      </c>
      <c r="Q740" s="103">
        <v>0</v>
      </c>
      <c r="R740" s="26" t="str">
        <f t="shared" ca="1" si="67"/>
        <v/>
      </c>
      <c r="S740" s="24"/>
      <c r="T740" s="49" t="str">
        <f t="shared" si="71"/>
        <v/>
      </c>
      <c r="U740" s="50"/>
      <c r="V740" s="50"/>
      <c r="W740" s="26" t="str">
        <f t="shared" ca="1" si="68"/>
        <v/>
      </c>
    </row>
    <row r="741" spans="1:23" x14ac:dyDescent="0.2">
      <c r="A741" s="24"/>
      <c r="B741" s="49" t="str">
        <f t="shared" si="70"/>
        <v/>
      </c>
      <c r="C741" s="50"/>
      <c r="D741" s="50"/>
      <c r="E741" s="26" t="str">
        <f t="shared" ca="1" si="69"/>
        <v/>
      </c>
      <c r="F741" s="24"/>
      <c r="G741" s="49">
        <f t="shared" si="72"/>
        <v>730</v>
      </c>
      <c r="H741" s="108" t="s">
        <v>287</v>
      </c>
      <c r="I741" s="108" t="s">
        <v>1610</v>
      </c>
      <c r="J741" s="90">
        <v>0</v>
      </c>
      <c r="K741" s="90">
        <v>0</v>
      </c>
      <c r="L741" s="90">
        <v>11.749633137399998</v>
      </c>
      <c r="M741" s="90">
        <v>75</v>
      </c>
      <c r="N741" s="90">
        <v>11.6268417202</v>
      </c>
      <c r="O741" s="91">
        <v>142.14114056423</v>
      </c>
      <c r="P741" s="91">
        <v>0</v>
      </c>
      <c r="Q741" s="103">
        <v>0</v>
      </c>
      <c r="R741" s="26" t="str">
        <f t="shared" ca="1" si="67"/>
        <v>Error</v>
      </c>
      <c r="S741" s="24"/>
      <c r="T741" s="49" t="str">
        <f t="shared" si="71"/>
        <v/>
      </c>
      <c r="U741" s="50"/>
      <c r="V741" s="50"/>
      <c r="W741" s="26" t="str">
        <f t="shared" ca="1" si="68"/>
        <v/>
      </c>
    </row>
    <row r="742" spans="1:23" x14ac:dyDescent="0.2">
      <c r="A742" s="24"/>
      <c r="B742" s="49" t="str">
        <f t="shared" si="70"/>
        <v/>
      </c>
      <c r="C742" s="50"/>
      <c r="D742" s="50"/>
      <c r="E742" s="26" t="str">
        <f t="shared" ca="1" si="69"/>
        <v/>
      </c>
      <c r="F742" s="24"/>
      <c r="G742" s="49">
        <f t="shared" si="72"/>
        <v>731</v>
      </c>
      <c r="H742" s="108" t="s">
        <v>287</v>
      </c>
      <c r="I742" s="108" t="s">
        <v>1611</v>
      </c>
      <c r="J742" s="90">
        <v>0</v>
      </c>
      <c r="K742" s="90">
        <v>0</v>
      </c>
      <c r="L742" s="90">
        <v>1.4691861731399998</v>
      </c>
      <c r="M742" s="90">
        <v>7.3387579100000009</v>
      </c>
      <c r="N742" s="90">
        <v>1.58849852868</v>
      </c>
      <c r="O742" s="91">
        <v>17.406440585000002</v>
      </c>
      <c r="P742" s="91">
        <v>0</v>
      </c>
      <c r="Q742" s="103">
        <v>0</v>
      </c>
      <c r="R742" s="26" t="str">
        <f t="shared" ca="1" si="67"/>
        <v>Error</v>
      </c>
      <c r="S742" s="24"/>
      <c r="T742" s="49" t="str">
        <f t="shared" si="71"/>
        <v/>
      </c>
      <c r="U742" s="50"/>
      <c r="V742" s="50"/>
      <c r="W742" s="26" t="str">
        <f t="shared" ca="1" si="68"/>
        <v/>
      </c>
    </row>
    <row r="743" spans="1:23" x14ac:dyDescent="0.2">
      <c r="A743" s="24"/>
      <c r="B743" s="49" t="str">
        <f t="shared" si="70"/>
        <v/>
      </c>
      <c r="C743" s="50"/>
      <c r="D743" s="50"/>
      <c r="E743" s="26" t="str">
        <f t="shared" ca="1" si="69"/>
        <v/>
      </c>
      <c r="F743" s="24"/>
      <c r="G743" s="49">
        <f t="shared" si="72"/>
        <v>732</v>
      </c>
      <c r="H743" s="108" t="s">
        <v>287</v>
      </c>
      <c r="I743" s="108" t="s">
        <v>380</v>
      </c>
      <c r="J743" s="90">
        <v>0</v>
      </c>
      <c r="K743" s="90">
        <v>0</v>
      </c>
      <c r="L743" s="90">
        <v>1.088255</v>
      </c>
      <c r="M743" s="90">
        <v>34.1</v>
      </c>
      <c r="N743" s="90">
        <v>1.088255</v>
      </c>
      <c r="O743" s="91">
        <v>68.087015679520007</v>
      </c>
      <c r="P743" s="91">
        <v>0</v>
      </c>
      <c r="Q743" s="103">
        <v>0</v>
      </c>
      <c r="R743" s="26" t="str">
        <f t="shared" ca="1" si="67"/>
        <v/>
      </c>
      <c r="S743" s="24"/>
      <c r="T743" s="49" t="str">
        <f t="shared" si="71"/>
        <v/>
      </c>
      <c r="U743" s="50"/>
      <c r="V743" s="50"/>
      <c r="W743" s="26" t="str">
        <f t="shared" ca="1" si="68"/>
        <v/>
      </c>
    </row>
    <row r="744" spans="1:23" x14ac:dyDescent="0.2">
      <c r="A744" s="24"/>
      <c r="B744" s="49" t="str">
        <f t="shared" si="70"/>
        <v/>
      </c>
      <c r="C744" s="50"/>
      <c r="D744" s="50"/>
      <c r="E744" s="26" t="str">
        <f t="shared" ca="1" si="69"/>
        <v/>
      </c>
      <c r="F744" s="24"/>
      <c r="G744" s="49">
        <f t="shared" si="72"/>
        <v>733</v>
      </c>
      <c r="H744" s="108" t="s">
        <v>287</v>
      </c>
      <c r="I744" s="108" t="s">
        <v>411</v>
      </c>
      <c r="J744" s="90">
        <v>0</v>
      </c>
      <c r="K744" s="90">
        <v>0</v>
      </c>
      <c r="L744" s="90">
        <v>1.6856621818400002</v>
      </c>
      <c r="M744" s="90">
        <v>22.343288028900002</v>
      </c>
      <c r="N744" s="90">
        <v>1.6765811507200001</v>
      </c>
      <c r="O744" s="91">
        <v>36.810319234200001</v>
      </c>
      <c r="P744" s="91">
        <v>0</v>
      </c>
      <c r="Q744" s="103">
        <v>0</v>
      </c>
      <c r="R744" s="26" t="str">
        <f t="shared" ca="1" si="67"/>
        <v/>
      </c>
      <c r="S744" s="24"/>
      <c r="T744" s="49" t="str">
        <f t="shared" si="71"/>
        <v/>
      </c>
      <c r="U744" s="50"/>
      <c r="V744" s="50"/>
      <c r="W744" s="26" t="str">
        <f t="shared" ca="1" si="68"/>
        <v/>
      </c>
    </row>
    <row r="745" spans="1:23" x14ac:dyDescent="0.2">
      <c r="A745" s="24"/>
      <c r="B745" s="49" t="str">
        <f t="shared" si="70"/>
        <v/>
      </c>
      <c r="C745" s="50"/>
      <c r="D745" s="50"/>
      <c r="E745" s="26" t="str">
        <f t="shared" ca="1" si="69"/>
        <v/>
      </c>
      <c r="F745" s="24"/>
      <c r="G745" s="49">
        <f t="shared" si="72"/>
        <v>734</v>
      </c>
      <c r="H745" s="108" t="s">
        <v>287</v>
      </c>
      <c r="I745" s="108" t="s">
        <v>443</v>
      </c>
      <c r="J745" s="90">
        <v>0</v>
      </c>
      <c r="K745" s="90">
        <v>0</v>
      </c>
      <c r="L745" s="90">
        <v>0</v>
      </c>
      <c r="M745" s="90">
        <v>10.199999999999999</v>
      </c>
      <c r="N745" s="90">
        <v>0.84851799999999999</v>
      </c>
      <c r="O745" s="91">
        <v>27.788998641020001</v>
      </c>
      <c r="P745" s="91">
        <v>0</v>
      </c>
      <c r="Q745" s="103">
        <v>0</v>
      </c>
      <c r="R745" s="26" t="str">
        <f t="shared" ca="1" si="67"/>
        <v/>
      </c>
      <c r="S745" s="24"/>
      <c r="T745" s="49" t="str">
        <f t="shared" si="71"/>
        <v/>
      </c>
      <c r="U745" s="50"/>
      <c r="V745" s="50"/>
      <c r="W745" s="26" t="str">
        <f t="shared" ca="1" si="68"/>
        <v/>
      </c>
    </row>
    <row r="746" spans="1:23" x14ac:dyDescent="0.2">
      <c r="A746" s="24"/>
      <c r="B746" s="49" t="str">
        <f t="shared" si="70"/>
        <v/>
      </c>
      <c r="C746" s="50"/>
      <c r="D746" s="50"/>
      <c r="E746" s="26" t="str">
        <f t="shared" ca="1" si="69"/>
        <v/>
      </c>
      <c r="F746" s="24"/>
      <c r="G746" s="49">
        <f t="shared" si="72"/>
        <v>735</v>
      </c>
      <c r="H746" s="108" t="s">
        <v>287</v>
      </c>
      <c r="I746" s="108" t="s">
        <v>472</v>
      </c>
      <c r="J746" s="90">
        <v>0</v>
      </c>
      <c r="K746" s="90">
        <v>0</v>
      </c>
      <c r="L746" s="90">
        <v>5.7109201937700007</v>
      </c>
      <c r="M746" s="90">
        <v>82.3</v>
      </c>
      <c r="N746" s="90">
        <v>5.8093331910900012</v>
      </c>
      <c r="O746" s="91">
        <v>154.58829431961999</v>
      </c>
      <c r="P746" s="91">
        <v>0</v>
      </c>
      <c r="Q746" s="103">
        <v>0</v>
      </c>
      <c r="R746" s="26" t="str">
        <f t="shared" ca="1" si="67"/>
        <v/>
      </c>
      <c r="S746" s="24"/>
      <c r="T746" s="49" t="str">
        <f t="shared" si="71"/>
        <v/>
      </c>
      <c r="U746" s="50"/>
      <c r="V746" s="50"/>
      <c r="W746" s="26" t="str">
        <f t="shared" ca="1" si="68"/>
        <v/>
      </c>
    </row>
    <row r="747" spans="1:23" x14ac:dyDescent="0.2">
      <c r="A747" s="24"/>
      <c r="B747" s="49" t="str">
        <f t="shared" si="70"/>
        <v/>
      </c>
      <c r="C747" s="50"/>
      <c r="D747" s="50"/>
      <c r="E747" s="26" t="str">
        <f t="shared" ca="1" si="69"/>
        <v/>
      </c>
      <c r="F747" s="24"/>
      <c r="G747" s="49">
        <f t="shared" si="72"/>
        <v>736</v>
      </c>
      <c r="H747" s="108" t="s">
        <v>287</v>
      </c>
      <c r="I747" s="108" t="s">
        <v>500</v>
      </c>
      <c r="J747" s="90">
        <v>0</v>
      </c>
      <c r="K747" s="90">
        <v>0</v>
      </c>
      <c r="L747" s="90">
        <v>0</v>
      </c>
      <c r="M747" s="90">
        <v>0</v>
      </c>
      <c r="N747" s="90">
        <v>0</v>
      </c>
      <c r="O747" s="91">
        <v>0.61828042965999996</v>
      </c>
      <c r="P747" s="91">
        <v>0</v>
      </c>
      <c r="Q747" s="103">
        <v>0</v>
      </c>
      <c r="R747" s="26" t="str">
        <f t="shared" ca="1" si="67"/>
        <v/>
      </c>
      <c r="S747" s="24"/>
      <c r="T747" s="49" t="str">
        <f t="shared" si="71"/>
        <v/>
      </c>
      <c r="U747" s="50"/>
      <c r="V747" s="50"/>
      <c r="W747" s="26" t="str">
        <f t="shared" ca="1" si="68"/>
        <v/>
      </c>
    </row>
    <row r="748" spans="1:23" x14ac:dyDescent="0.2">
      <c r="A748" s="24"/>
      <c r="B748" s="49" t="str">
        <f t="shared" si="70"/>
        <v/>
      </c>
      <c r="C748" s="50"/>
      <c r="D748" s="50"/>
      <c r="E748" s="26" t="str">
        <f t="shared" ca="1" si="69"/>
        <v/>
      </c>
      <c r="F748" s="24"/>
      <c r="G748" s="49">
        <f t="shared" si="72"/>
        <v>737</v>
      </c>
      <c r="H748" s="108" t="s">
        <v>287</v>
      </c>
      <c r="I748" s="108" t="s">
        <v>527</v>
      </c>
      <c r="J748" s="90">
        <v>0</v>
      </c>
      <c r="K748" s="90">
        <v>0</v>
      </c>
      <c r="L748" s="90">
        <v>1.0415030000000001</v>
      </c>
      <c r="M748" s="90">
        <v>45.9</v>
      </c>
      <c r="N748" s="90">
        <v>1.0415030000000001</v>
      </c>
      <c r="O748" s="91">
        <v>148.88189979876</v>
      </c>
      <c r="P748" s="91">
        <v>0</v>
      </c>
      <c r="Q748" s="103">
        <v>0</v>
      </c>
      <c r="R748" s="26" t="str">
        <f t="shared" ca="1" si="67"/>
        <v/>
      </c>
      <c r="S748" s="24"/>
      <c r="T748" s="49" t="str">
        <f t="shared" si="71"/>
        <v/>
      </c>
      <c r="U748" s="50"/>
      <c r="V748" s="50"/>
      <c r="W748" s="26" t="str">
        <f t="shared" ca="1" si="68"/>
        <v/>
      </c>
    </row>
    <row r="749" spans="1:23" x14ac:dyDescent="0.2">
      <c r="A749" s="24"/>
      <c r="B749" s="49" t="str">
        <f t="shared" si="70"/>
        <v/>
      </c>
      <c r="C749" s="50"/>
      <c r="D749" s="50"/>
      <c r="E749" s="26" t="str">
        <f t="shared" ca="1" si="69"/>
        <v/>
      </c>
      <c r="F749" s="24"/>
      <c r="G749" s="49">
        <f t="shared" si="72"/>
        <v>738</v>
      </c>
      <c r="H749" s="108" t="s">
        <v>287</v>
      </c>
      <c r="I749" s="108" t="s">
        <v>553</v>
      </c>
      <c r="J749" s="90">
        <v>0</v>
      </c>
      <c r="K749" s="90">
        <v>0</v>
      </c>
      <c r="L749" s="90">
        <v>0</v>
      </c>
      <c r="M749" s="90">
        <v>0</v>
      </c>
      <c r="N749" s="90">
        <v>0</v>
      </c>
      <c r="O749" s="91">
        <v>2.39378291463</v>
      </c>
      <c r="P749" s="91">
        <v>0</v>
      </c>
      <c r="Q749" s="103">
        <v>0</v>
      </c>
      <c r="R749" s="26" t="str">
        <f t="shared" ca="1" si="67"/>
        <v/>
      </c>
      <c r="S749" s="24"/>
      <c r="T749" s="49" t="str">
        <f t="shared" si="71"/>
        <v/>
      </c>
      <c r="U749" s="50"/>
      <c r="V749" s="50"/>
      <c r="W749" s="26" t="str">
        <f t="shared" ca="1" si="68"/>
        <v/>
      </c>
    </row>
    <row r="750" spans="1:23" x14ac:dyDescent="0.2">
      <c r="A750" s="24"/>
      <c r="B750" s="49" t="str">
        <f t="shared" si="70"/>
        <v/>
      </c>
      <c r="C750" s="50"/>
      <c r="D750" s="50"/>
      <c r="E750" s="26" t="str">
        <f t="shared" ca="1" si="69"/>
        <v/>
      </c>
      <c r="F750" s="24"/>
      <c r="G750" s="49">
        <f t="shared" si="72"/>
        <v>739</v>
      </c>
      <c r="H750" s="108" t="s">
        <v>287</v>
      </c>
      <c r="I750" s="108" t="s">
        <v>577</v>
      </c>
      <c r="J750" s="90">
        <v>0</v>
      </c>
      <c r="K750" s="90">
        <v>0</v>
      </c>
      <c r="L750" s="90">
        <v>1.572832</v>
      </c>
      <c r="M750" s="90">
        <v>47.777392253759999</v>
      </c>
      <c r="N750" s="90">
        <v>1.572832</v>
      </c>
      <c r="O750" s="91">
        <v>60.055056947380002</v>
      </c>
      <c r="P750" s="91">
        <v>0</v>
      </c>
      <c r="Q750" s="103">
        <v>0</v>
      </c>
      <c r="R750" s="26" t="str">
        <f t="shared" ca="1" si="67"/>
        <v/>
      </c>
      <c r="S750" s="24"/>
      <c r="T750" s="49" t="str">
        <f t="shared" si="71"/>
        <v/>
      </c>
      <c r="U750" s="50"/>
      <c r="V750" s="50"/>
      <c r="W750" s="26" t="str">
        <f t="shared" ca="1" si="68"/>
        <v/>
      </c>
    </row>
    <row r="751" spans="1:23" x14ac:dyDescent="0.2">
      <c r="A751" s="24"/>
      <c r="B751" s="49" t="str">
        <f t="shared" si="70"/>
        <v/>
      </c>
      <c r="C751" s="50"/>
      <c r="D751" s="50"/>
      <c r="E751" s="26" t="str">
        <f t="shared" ca="1" si="69"/>
        <v/>
      </c>
      <c r="F751" s="24"/>
      <c r="G751" s="49">
        <f t="shared" si="72"/>
        <v>740</v>
      </c>
      <c r="H751" s="108" t="s">
        <v>287</v>
      </c>
      <c r="I751" s="108" t="s">
        <v>601</v>
      </c>
      <c r="J751" s="90">
        <v>0</v>
      </c>
      <c r="K751" s="90">
        <v>0</v>
      </c>
      <c r="L751" s="90">
        <v>11.895671536320002</v>
      </c>
      <c r="M751" s="90">
        <v>38.5</v>
      </c>
      <c r="N751" s="90">
        <v>11.910120783990001</v>
      </c>
      <c r="O751" s="91">
        <v>116.29482336916999</v>
      </c>
      <c r="P751" s="91">
        <v>0</v>
      </c>
      <c r="Q751" s="103">
        <v>0</v>
      </c>
      <c r="R751" s="26" t="str">
        <f t="shared" ca="1" si="67"/>
        <v/>
      </c>
      <c r="S751" s="24"/>
      <c r="T751" s="49" t="str">
        <f t="shared" si="71"/>
        <v/>
      </c>
      <c r="U751" s="50"/>
      <c r="V751" s="50"/>
      <c r="W751" s="26" t="str">
        <f t="shared" ca="1" si="68"/>
        <v/>
      </c>
    </row>
    <row r="752" spans="1:23" x14ac:dyDescent="0.2">
      <c r="A752" s="24"/>
      <c r="B752" s="49" t="str">
        <f t="shared" si="70"/>
        <v/>
      </c>
      <c r="C752" s="50"/>
      <c r="D752" s="50"/>
      <c r="E752" s="26" t="str">
        <f t="shared" ca="1" si="69"/>
        <v/>
      </c>
      <c r="F752" s="24"/>
      <c r="G752" s="49">
        <f t="shared" si="72"/>
        <v>741</v>
      </c>
      <c r="H752" s="108" t="s">
        <v>287</v>
      </c>
      <c r="I752" s="108" t="s">
        <v>623</v>
      </c>
      <c r="J752" s="90">
        <v>0</v>
      </c>
      <c r="K752" s="90">
        <v>0</v>
      </c>
      <c r="L752" s="90">
        <v>3.0109346377000001</v>
      </c>
      <c r="M752" s="90">
        <v>19.899999999999999</v>
      </c>
      <c r="N752" s="90">
        <v>3.0039438165000001</v>
      </c>
      <c r="O752" s="91">
        <v>65.925668499920008</v>
      </c>
      <c r="P752" s="91">
        <v>0</v>
      </c>
      <c r="Q752" s="103">
        <v>0</v>
      </c>
      <c r="R752" s="26" t="str">
        <f t="shared" ca="1" si="67"/>
        <v/>
      </c>
      <c r="S752" s="24"/>
      <c r="T752" s="49" t="str">
        <f t="shared" si="71"/>
        <v/>
      </c>
      <c r="U752" s="50"/>
      <c r="V752" s="50"/>
      <c r="W752" s="26" t="str">
        <f t="shared" ca="1" si="68"/>
        <v/>
      </c>
    </row>
    <row r="753" spans="1:23" x14ac:dyDescent="0.2">
      <c r="A753" s="24"/>
      <c r="B753" s="49" t="str">
        <f t="shared" si="70"/>
        <v/>
      </c>
      <c r="C753" s="50"/>
      <c r="D753" s="50"/>
      <c r="E753" s="26" t="str">
        <f t="shared" ca="1" si="69"/>
        <v/>
      </c>
      <c r="F753" s="24"/>
      <c r="G753" s="49">
        <f t="shared" si="72"/>
        <v>742</v>
      </c>
      <c r="H753" s="108" t="s">
        <v>287</v>
      </c>
      <c r="I753" s="108" t="s">
        <v>647</v>
      </c>
      <c r="J753" s="90">
        <v>0</v>
      </c>
      <c r="K753" s="90">
        <v>0</v>
      </c>
      <c r="L753" s="90">
        <v>0</v>
      </c>
      <c r="M753" s="90">
        <v>0</v>
      </c>
      <c r="N753" s="90">
        <v>0</v>
      </c>
      <c r="O753" s="91">
        <v>51.906826682620007</v>
      </c>
      <c r="P753" s="91">
        <v>0</v>
      </c>
      <c r="Q753" s="103">
        <v>0</v>
      </c>
      <c r="R753" s="26" t="str">
        <f t="shared" ca="1" si="67"/>
        <v/>
      </c>
      <c r="S753" s="24"/>
      <c r="T753" s="49" t="str">
        <f t="shared" si="71"/>
        <v/>
      </c>
      <c r="U753" s="50"/>
      <c r="V753" s="50"/>
      <c r="W753" s="26" t="str">
        <f t="shared" ca="1" si="68"/>
        <v/>
      </c>
    </row>
    <row r="754" spans="1:23" x14ac:dyDescent="0.2">
      <c r="A754" s="24"/>
      <c r="B754" s="49" t="str">
        <f t="shared" si="70"/>
        <v/>
      </c>
      <c r="C754" s="50"/>
      <c r="D754" s="50"/>
      <c r="E754" s="26" t="str">
        <f t="shared" ca="1" si="69"/>
        <v/>
      </c>
      <c r="F754" s="24"/>
      <c r="G754" s="49">
        <f t="shared" si="72"/>
        <v>743</v>
      </c>
      <c r="H754" s="108" t="s">
        <v>287</v>
      </c>
      <c r="I754" s="108" t="s">
        <v>1612</v>
      </c>
      <c r="J754" s="90">
        <v>0</v>
      </c>
      <c r="K754" s="90">
        <v>0</v>
      </c>
      <c r="L754" s="90">
        <v>2.4389690000000002</v>
      </c>
      <c r="M754" s="90">
        <v>25.783852397680004</v>
      </c>
      <c r="N754" s="90">
        <v>2.4389690000000002</v>
      </c>
      <c r="O754" s="91">
        <v>65.711942341119993</v>
      </c>
      <c r="P754" s="91">
        <v>0</v>
      </c>
      <c r="Q754" s="103">
        <v>0</v>
      </c>
      <c r="R754" s="26" t="str">
        <f t="shared" ca="1" si="67"/>
        <v>Error</v>
      </c>
      <c r="S754" s="24"/>
      <c r="T754" s="49" t="str">
        <f t="shared" si="71"/>
        <v/>
      </c>
      <c r="U754" s="50"/>
      <c r="V754" s="50"/>
      <c r="W754" s="26" t="str">
        <f t="shared" ca="1" si="68"/>
        <v/>
      </c>
    </row>
    <row r="755" spans="1:23" x14ac:dyDescent="0.2">
      <c r="A755" s="24"/>
      <c r="B755" s="49" t="str">
        <f t="shared" si="70"/>
        <v/>
      </c>
      <c r="C755" s="50"/>
      <c r="D755" s="50"/>
      <c r="E755" s="26" t="str">
        <f t="shared" ca="1" si="69"/>
        <v/>
      </c>
      <c r="F755" s="24"/>
      <c r="G755" s="49">
        <f t="shared" si="72"/>
        <v>744</v>
      </c>
      <c r="H755" s="108" t="s">
        <v>287</v>
      </c>
      <c r="I755" s="108" t="s">
        <v>1613</v>
      </c>
      <c r="J755" s="90">
        <v>0</v>
      </c>
      <c r="K755" s="90">
        <v>0</v>
      </c>
      <c r="L755" s="90">
        <v>0</v>
      </c>
      <c r="M755" s="90">
        <v>57.277989106520003</v>
      </c>
      <c r="N755" s="90">
        <v>0</v>
      </c>
      <c r="O755" s="91">
        <v>56.31156961832</v>
      </c>
      <c r="P755" s="91">
        <v>0</v>
      </c>
      <c r="Q755" s="103">
        <v>0</v>
      </c>
      <c r="R755" s="26" t="str">
        <f t="shared" ca="1" si="67"/>
        <v>Error</v>
      </c>
      <c r="S755" s="24"/>
      <c r="T755" s="49" t="str">
        <f t="shared" si="71"/>
        <v/>
      </c>
      <c r="U755" s="50"/>
      <c r="V755" s="50"/>
      <c r="W755" s="26" t="str">
        <f t="shared" ca="1" si="68"/>
        <v/>
      </c>
    </row>
    <row r="756" spans="1:23" x14ac:dyDescent="0.2">
      <c r="A756" s="24"/>
      <c r="B756" s="49" t="str">
        <f t="shared" si="70"/>
        <v/>
      </c>
      <c r="C756" s="50"/>
      <c r="D756" s="50"/>
      <c r="E756" s="26" t="str">
        <f t="shared" ca="1" si="69"/>
        <v/>
      </c>
      <c r="F756" s="24"/>
      <c r="G756" s="49">
        <f t="shared" si="72"/>
        <v>745</v>
      </c>
      <c r="H756" s="108" t="s">
        <v>287</v>
      </c>
      <c r="I756" s="108" t="s">
        <v>713</v>
      </c>
      <c r="J756" s="90">
        <v>0</v>
      </c>
      <c r="K756" s="90">
        <v>0</v>
      </c>
      <c r="L756" s="90">
        <v>1.0027548751499999</v>
      </c>
      <c r="M756" s="90">
        <v>25.185513953599997</v>
      </c>
      <c r="N756" s="90">
        <v>0.81984347549999992</v>
      </c>
      <c r="O756" s="91">
        <v>42.06800234976</v>
      </c>
      <c r="P756" s="91">
        <v>0</v>
      </c>
      <c r="Q756" s="103">
        <v>0</v>
      </c>
      <c r="R756" s="26" t="str">
        <f t="shared" ca="1" si="67"/>
        <v/>
      </c>
      <c r="S756" s="24"/>
      <c r="T756" s="49" t="str">
        <f t="shared" si="71"/>
        <v/>
      </c>
      <c r="U756" s="50"/>
      <c r="V756" s="50"/>
      <c r="W756" s="26" t="str">
        <f t="shared" ca="1" si="68"/>
        <v/>
      </c>
    </row>
    <row r="757" spans="1:23" x14ac:dyDescent="0.2">
      <c r="A757" s="24"/>
      <c r="B757" s="49" t="str">
        <f t="shared" si="70"/>
        <v/>
      </c>
      <c r="C757" s="50"/>
      <c r="D757" s="50"/>
      <c r="E757" s="26" t="str">
        <f t="shared" ca="1" si="69"/>
        <v/>
      </c>
      <c r="F757" s="24"/>
      <c r="G757" s="49">
        <f t="shared" si="72"/>
        <v>746</v>
      </c>
      <c r="H757" s="108" t="s">
        <v>287</v>
      </c>
      <c r="I757" s="108" t="s">
        <v>732</v>
      </c>
      <c r="J757" s="90">
        <v>0</v>
      </c>
      <c r="K757" s="90">
        <v>0</v>
      </c>
      <c r="L757" s="90">
        <v>0.83822012055000006</v>
      </c>
      <c r="M757" s="90">
        <v>15.2</v>
      </c>
      <c r="N757" s="90">
        <v>0.87295500000000004</v>
      </c>
      <c r="O757" s="91">
        <v>66.400000000000006</v>
      </c>
      <c r="P757" s="91">
        <v>0</v>
      </c>
      <c r="Q757" s="103">
        <v>0</v>
      </c>
      <c r="R757" s="26" t="str">
        <f t="shared" ca="1" si="67"/>
        <v/>
      </c>
      <c r="S757" s="24"/>
      <c r="T757" s="49" t="str">
        <f t="shared" si="71"/>
        <v/>
      </c>
      <c r="U757" s="50"/>
      <c r="V757" s="50"/>
      <c r="W757" s="26" t="str">
        <f t="shared" ca="1" si="68"/>
        <v/>
      </c>
    </row>
    <row r="758" spans="1:23" x14ac:dyDescent="0.2">
      <c r="A758" s="24"/>
      <c r="B758" s="49" t="str">
        <f t="shared" si="70"/>
        <v/>
      </c>
      <c r="C758" s="50"/>
      <c r="D758" s="50"/>
      <c r="E758" s="26" t="str">
        <f t="shared" ca="1" si="69"/>
        <v/>
      </c>
      <c r="F758" s="24"/>
      <c r="G758" s="49">
        <f t="shared" si="72"/>
        <v>747</v>
      </c>
      <c r="H758" s="108" t="s">
        <v>287</v>
      </c>
      <c r="I758" s="108" t="s">
        <v>1614</v>
      </c>
      <c r="J758" s="90">
        <v>0</v>
      </c>
      <c r="K758" s="90">
        <v>0</v>
      </c>
      <c r="L758" s="90">
        <v>4.4650995295999998</v>
      </c>
      <c r="M758" s="90">
        <v>359.87817118267992</v>
      </c>
      <c r="N758" s="90">
        <v>4.4557083068799992</v>
      </c>
      <c r="O758" s="91">
        <v>491.83090919461995</v>
      </c>
      <c r="P758" s="91">
        <v>0</v>
      </c>
      <c r="Q758" s="103">
        <v>0</v>
      </c>
      <c r="R758" s="26" t="str">
        <f t="shared" ca="1" si="67"/>
        <v>Error</v>
      </c>
      <c r="S758" s="24"/>
      <c r="T758" s="49" t="str">
        <f t="shared" si="71"/>
        <v/>
      </c>
      <c r="U758" s="50"/>
      <c r="V758" s="50"/>
      <c r="W758" s="26" t="str">
        <f t="shared" ca="1" si="68"/>
        <v/>
      </c>
    </row>
    <row r="759" spans="1:23" x14ac:dyDescent="0.2">
      <c r="A759" s="24"/>
      <c r="B759" s="49" t="str">
        <f t="shared" si="70"/>
        <v/>
      </c>
      <c r="C759" s="50"/>
      <c r="D759" s="50"/>
      <c r="E759" s="26" t="str">
        <f t="shared" ca="1" si="69"/>
        <v/>
      </c>
      <c r="F759" s="24"/>
      <c r="G759" s="49">
        <f t="shared" si="72"/>
        <v>748</v>
      </c>
      <c r="H759" s="108" t="s">
        <v>287</v>
      </c>
      <c r="I759" s="108" t="s">
        <v>772</v>
      </c>
      <c r="J759" s="90">
        <v>0</v>
      </c>
      <c r="K759" s="90">
        <v>0</v>
      </c>
      <c r="L759" s="90">
        <v>1.0072810000000001</v>
      </c>
      <c r="M759" s="90">
        <v>18.8</v>
      </c>
      <c r="N759" s="90">
        <v>1.0072810000000001</v>
      </c>
      <c r="O759" s="91">
        <v>143.58586088696998</v>
      </c>
      <c r="P759" s="91">
        <v>0</v>
      </c>
      <c r="Q759" s="103">
        <v>0</v>
      </c>
      <c r="R759" s="26" t="str">
        <f t="shared" ca="1" si="67"/>
        <v/>
      </c>
      <c r="S759" s="24"/>
      <c r="T759" s="49" t="str">
        <f t="shared" si="71"/>
        <v/>
      </c>
      <c r="U759" s="50"/>
      <c r="V759" s="50"/>
      <c r="W759" s="26" t="str">
        <f t="shared" ca="1" si="68"/>
        <v/>
      </c>
    </row>
    <row r="760" spans="1:23" x14ac:dyDescent="0.2">
      <c r="A760" s="24"/>
      <c r="B760" s="49" t="str">
        <f t="shared" si="70"/>
        <v/>
      </c>
      <c r="C760" s="50"/>
      <c r="D760" s="50"/>
      <c r="E760" s="26" t="str">
        <f t="shared" ca="1" si="69"/>
        <v/>
      </c>
      <c r="F760" s="24"/>
      <c r="G760" s="49">
        <f t="shared" si="72"/>
        <v>749</v>
      </c>
      <c r="H760" s="108" t="s">
        <v>287</v>
      </c>
      <c r="I760" s="108" t="s">
        <v>1615</v>
      </c>
      <c r="J760" s="90">
        <v>0</v>
      </c>
      <c r="K760" s="90">
        <v>0</v>
      </c>
      <c r="L760" s="90">
        <v>8.6432836063200007</v>
      </c>
      <c r="M760" s="90">
        <v>185.5</v>
      </c>
      <c r="N760" s="90">
        <v>8.2393707330399995</v>
      </c>
      <c r="O760" s="91">
        <v>272.56903223136004</v>
      </c>
      <c r="P760" s="91">
        <v>0</v>
      </c>
      <c r="Q760" s="103">
        <v>0</v>
      </c>
      <c r="R760" s="26" t="str">
        <f t="shared" ca="1" si="67"/>
        <v>Error</v>
      </c>
      <c r="S760" s="24"/>
      <c r="T760" s="49" t="str">
        <f t="shared" si="71"/>
        <v/>
      </c>
      <c r="U760" s="50"/>
      <c r="V760" s="50"/>
      <c r="W760" s="26" t="str">
        <f t="shared" ca="1" si="68"/>
        <v/>
      </c>
    </row>
    <row r="761" spans="1:23" x14ac:dyDescent="0.2">
      <c r="A761" s="24"/>
      <c r="B761" s="49" t="str">
        <f t="shared" si="70"/>
        <v/>
      </c>
      <c r="C761" s="50"/>
      <c r="D761" s="50"/>
      <c r="E761" s="26" t="str">
        <f t="shared" ca="1" si="69"/>
        <v/>
      </c>
      <c r="F761" s="24"/>
      <c r="G761" s="49">
        <f t="shared" si="72"/>
        <v>750</v>
      </c>
      <c r="H761" s="108" t="s">
        <v>287</v>
      </c>
      <c r="I761" s="108" t="s">
        <v>592</v>
      </c>
      <c r="J761" s="90">
        <v>0</v>
      </c>
      <c r="K761" s="90">
        <v>0</v>
      </c>
      <c r="L761" s="90">
        <v>1.2321785253599997</v>
      </c>
      <c r="M761" s="90">
        <v>83.483191391799991</v>
      </c>
      <c r="N761" s="90">
        <v>1.1195145691199999</v>
      </c>
      <c r="O761" s="91">
        <v>111.60781188119999</v>
      </c>
      <c r="P761" s="91">
        <v>0</v>
      </c>
      <c r="Q761" s="103">
        <v>0</v>
      </c>
      <c r="R761" s="26" t="str">
        <f t="shared" ca="1" si="67"/>
        <v/>
      </c>
      <c r="S761" s="24"/>
      <c r="T761" s="49" t="str">
        <f t="shared" si="71"/>
        <v/>
      </c>
      <c r="U761" s="50"/>
      <c r="V761" s="50"/>
      <c r="W761" s="26" t="str">
        <f t="shared" ca="1" si="68"/>
        <v/>
      </c>
    </row>
    <row r="762" spans="1:23" x14ac:dyDescent="0.2">
      <c r="A762" s="24"/>
      <c r="B762" s="49" t="str">
        <f t="shared" si="70"/>
        <v/>
      </c>
      <c r="C762" s="50"/>
      <c r="D762" s="50"/>
      <c r="E762" s="26" t="str">
        <f t="shared" ca="1" si="69"/>
        <v/>
      </c>
      <c r="F762" s="24"/>
      <c r="G762" s="49">
        <f t="shared" si="72"/>
        <v>751</v>
      </c>
      <c r="H762" s="108" t="s">
        <v>287</v>
      </c>
      <c r="I762" s="108" t="s">
        <v>823</v>
      </c>
      <c r="J762" s="90">
        <v>0</v>
      </c>
      <c r="K762" s="90">
        <v>0</v>
      </c>
      <c r="L762" s="90">
        <v>2.7749380000000001</v>
      </c>
      <c r="M762" s="90">
        <v>37.9</v>
      </c>
      <c r="N762" s="90">
        <v>2.7749380000000001</v>
      </c>
      <c r="O762" s="91">
        <v>43.373283386140002</v>
      </c>
      <c r="P762" s="91">
        <v>0</v>
      </c>
      <c r="Q762" s="103">
        <v>0</v>
      </c>
      <c r="R762" s="26" t="str">
        <f t="shared" ca="1" si="67"/>
        <v/>
      </c>
      <c r="S762" s="24"/>
      <c r="T762" s="49" t="str">
        <f t="shared" si="71"/>
        <v/>
      </c>
      <c r="U762" s="50"/>
      <c r="V762" s="50"/>
      <c r="W762" s="26" t="str">
        <f t="shared" ca="1" si="68"/>
        <v/>
      </c>
    </row>
    <row r="763" spans="1:23" x14ac:dyDescent="0.2">
      <c r="A763" s="24"/>
      <c r="B763" s="49" t="str">
        <f t="shared" si="70"/>
        <v/>
      </c>
      <c r="C763" s="50"/>
      <c r="D763" s="50"/>
      <c r="E763" s="26" t="str">
        <f t="shared" ca="1" si="69"/>
        <v/>
      </c>
      <c r="F763" s="24"/>
      <c r="G763" s="49">
        <f t="shared" si="72"/>
        <v>752</v>
      </c>
      <c r="H763" s="108" t="s">
        <v>287</v>
      </c>
      <c r="I763" s="108" t="s">
        <v>841</v>
      </c>
      <c r="J763" s="90">
        <v>0</v>
      </c>
      <c r="K763" s="90">
        <v>0</v>
      </c>
      <c r="L763" s="90">
        <v>1.2152932698000001</v>
      </c>
      <c r="M763" s="90">
        <v>97.5</v>
      </c>
      <c r="N763" s="90">
        <v>1.219929</v>
      </c>
      <c r="O763" s="91">
        <v>161.18399807099999</v>
      </c>
      <c r="P763" s="91">
        <v>0</v>
      </c>
      <c r="Q763" s="103">
        <v>0</v>
      </c>
      <c r="R763" s="26" t="str">
        <f t="shared" ca="1" si="67"/>
        <v/>
      </c>
      <c r="S763" s="24"/>
      <c r="T763" s="49" t="str">
        <f t="shared" si="71"/>
        <v/>
      </c>
      <c r="U763" s="50"/>
      <c r="V763" s="50"/>
      <c r="W763" s="26" t="str">
        <f t="shared" ca="1" si="68"/>
        <v/>
      </c>
    </row>
    <row r="764" spans="1:23" x14ac:dyDescent="0.2">
      <c r="A764" s="24"/>
      <c r="B764" s="49" t="str">
        <f t="shared" si="70"/>
        <v/>
      </c>
      <c r="C764" s="50"/>
      <c r="D764" s="50"/>
      <c r="E764" s="26" t="str">
        <f t="shared" ca="1" si="69"/>
        <v/>
      </c>
      <c r="F764" s="24"/>
      <c r="G764" s="49">
        <f t="shared" si="72"/>
        <v>753</v>
      </c>
      <c r="H764" s="108" t="s">
        <v>287</v>
      </c>
      <c r="I764" s="108" t="s">
        <v>859</v>
      </c>
      <c r="J764" s="90">
        <v>0</v>
      </c>
      <c r="K764" s="90">
        <v>0</v>
      </c>
      <c r="L764" s="90">
        <v>1.4838659999999999</v>
      </c>
      <c r="M764" s="90">
        <v>34.1</v>
      </c>
      <c r="N764" s="90">
        <v>1.4838659999999999</v>
      </c>
      <c r="O764" s="91">
        <v>160.96094470162001</v>
      </c>
      <c r="P764" s="91">
        <v>0</v>
      </c>
      <c r="Q764" s="103">
        <v>0</v>
      </c>
      <c r="R764" s="26" t="str">
        <f t="shared" ca="1" si="67"/>
        <v/>
      </c>
      <c r="S764" s="24"/>
      <c r="T764" s="49" t="str">
        <f t="shared" si="71"/>
        <v/>
      </c>
      <c r="U764" s="50"/>
      <c r="V764" s="50"/>
      <c r="W764" s="26" t="str">
        <f t="shared" ca="1" si="68"/>
        <v/>
      </c>
    </row>
    <row r="765" spans="1:23" x14ac:dyDescent="0.2">
      <c r="A765" s="24"/>
      <c r="B765" s="49" t="str">
        <f t="shared" si="70"/>
        <v/>
      </c>
      <c r="C765" s="50"/>
      <c r="D765" s="50"/>
      <c r="E765" s="26" t="str">
        <f t="shared" ca="1" si="69"/>
        <v/>
      </c>
      <c r="F765" s="24"/>
      <c r="G765" s="49">
        <f t="shared" si="72"/>
        <v>754</v>
      </c>
      <c r="H765" s="108" t="s">
        <v>287</v>
      </c>
      <c r="I765" s="108" t="s">
        <v>1510</v>
      </c>
      <c r="J765" s="90">
        <v>0</v>
      </c>
      <c r="K765" s="90">
        <v>0</v>
      </c>
      <c r="L765" s="90">
        <v>6.3902609203199994</v>
      </c>
      <c r="M765" s="90">
        <v>27.7</v>
      </c>
      <c r="N765" s="90">
        <v>6.3782946214799994</v>
      </c>
      <c r="O765" s="91">
        <v>29.772473979620003</v>
      </c>
      <c r="P765" s="91">
        <v>0</v>
      </c>
      <c r="Q765" s="103">
        <v>0</v>
      </c>
      <c r="R765" s="26" t="str">
        <f t="shared" ca="1" si="67"/>
        <v>Error</v>
      </c>
      <c r="S765" s="24"/>
      <c r="T765" s="49" t="str">
        <f t="shared" si="71"/>
        <v/>
      </c>
      <c r="U765" s="50"/>
      <c r="V765" s="50"/>
      <c r="W765" s="26" t="str">
        <f t="shared" ca="1" si="68"/>
        <v/>
      </c>
    </row>
    <row r="766" spans="1:23" x14ac:dyDescent="0.2">
      <c r="A766" s="24"/>
      <c r="B766" s="49" t="str">
        <f t="shared" si="70"/>
        <v/>
      </c>
      <c r="C766" s="50"/>
      <c r="D766" s="50"/>
      <c r="E766" s="26" t="str">
        <f t="shared" ca="1" si="69"/>
        <v/>
      </c>
      <c r="F766" s="24"/>
      <c r="G766" s="49">
        <f t="shared" si="72"/>
        <v>755</v>
      </c>
      <c r="H766" s="108" t="s">
        <v>287</v>
      </c>
      <c r="I766" s="108" t="s">
        <v>908</v>
      </c>
      <c r="J766" s="90">
        <v>0</v>
      </c>
      <c r="K766" s="90">
        <v>0</v>
      </c>
      <c r="L766" s="90">
        <v>0</v>
      </c>
      <c r="M766" s="90">
        <v>0</v>
      </c>
      <c r="N766" s="90">
        <v>0</v>
      </c>
      <c r="O766" s="91">
        <v>0.83971456413000001</v>
      </c>
      <c r="P766" s="91">
        <v>0</v>
      </c>
      <c r="Q766" s="103">
        <v>0</v>
      </c>
      <c r="R766" s="26" t="str">
        <f t="shared" ca="1" si="67"/>
        <v/>
      </c>
      <c r="S766" s="24"/>
      <c r="T766" s="49" t="str">
        <f t="shared" si="71"/>
        <v/>
      </c>
      <c r="U766" s="50"/>
      <c r="V766" s="50"/>
      <c r="W766" s="26" t="str">
        <f t="shared" ca="1" si="68"/>
        <v/>
      </c>
    </row>
    <row r="767" spans="1:23" x14ac:dyDescent="0.2">
      <c r="A767" s="24"/>
      <c r="B767" s="49" t="str">
        <f t="shared" si="70"/>
        <v/>
      </c>
      <c r="C767" s="50"/>
      <c r="D767" s="50"/>
      <c r="E767" s="26" t="str">
        <f t="shared" ca="1" si="69"/>
        <v/>
      </c>
      <c r="F767" s="24"/>
      <c r="G767" s="49">
        <f t="shared" si="72"/>
        <v>756</v>
      </c>
      <c r="H767" s="108" t="s">
        <v>287</v>
      </c>
      <c r="I767" s="108" t="s">
        <v>923</v>
      </c>
      <c r="J767" s="90">
        <v>0</v>
      </c>
      <c r="K767" s="90">
        <v>0</v>
      </c>
      <c r="L767" s="90">
        <v>65.257718908080008</v>
      </c>
      <c r="M767" s="90">
        <v>263.09896765154002</v>
      </c>
      <c r="N767" s="90">
        <v>65.38781857763999</v>
      </c>
      <c r="O767" s="91">
        <v>251.61371718034002</v>
      </c>
      <c r="P767" s="91">
        <v>17.098813713599998</v>
      </c>
      <c r="Q767" s="103">
        <v>8.3959121619600001</v>
      </c>
      <c r="R767" s="26" t="str">
        <f t="shared" ca="1" si="67"/>
        <v/>
      </c>
      <c r="S767" s="24"/>
      <c r="T767" s="49" t="str">
        <f t="shared" si="71"/>
        <v/>
      </c>
      <c r="U767" s="50"/>
      <c r="V767" s="50"/>
      <c r="W767" s="26" t="str">
        <f t="shared" ca="1" si="68"/>
        <v/>
      </c>
    </row>
    <row r="768" spans="1:23" x14ac:dyDescent="0.2">
      <c r="A768" s="24"/>
      <c r="B768" s="49" t="str">
        <f t="shared" si="70"/>
        <v/>
      </c>
      <c r="C768" s="50"/>
      <c r="D768" s="50"/>
      <c r="E768" s="26" t="str">
        <f t="shared" ca="1" si="69"/>
        <v/>
      </c>
      <c r="F768" s="24"/>
      <c r="G768" s="49">
        <f t="shared" si="72"/>
        <v>757</v>
      </c>
      <c r="H768" s="108" t="s">
        <v>287</v>
      </c>
      <c r="I768" s="108" t="s">
        <v>937</v>
      </c>
      <c r="J768" s="90">
        <v>0</v>
      </c>
      <c r="K768" s="90">
        <v>0</v>
      </c>
      <c r="L768" s="90">
        <v>1.7245339999999998</v>
      </c>
      <c r="M768" s="90">
        <v>90.7</v>
      </c>
      <c r="N768" s="90">
        <v>1.7245339999999998</v>
      </c>
      <c r="O768" s="91">
        <v>380.85829082811</v>
      </c>
      <c r="P768" s="91">
        <v>0</v>
      </c>
      <c r="Q768" s="103">
        <v>0</v>
      </c>
      <c r="R768" s="26" t="str">
        <f t="shared" ca="1" si="67"/>
        <v/>
      </c>
      <c r="S768" s="24"/>
      <c r="T768" s="49" t="str">
        <f t="shared" si="71"/>
        <v/>
      </c>
      <c r="U768" s="50"/>
      <c r="V768" s="50"/>
      <c r="W768" s="26" t="str">
        <f t="shared" ca="1" si="68"/>
        <v/>
      </c>
    </row>
    <row r="769" spans="1:23" x14ac:dyDescent="0.2">
      <c r="A769" s="24"/>
      <c r="B769" s="49" t="str">
        <f t="shared" si="70"/>
        <v/>
      </c>
      <c r="C769" s="50"/>
      <c r="D769" s="50"/>
      <c r="E769" s="26" t="str">
        <f t="shared" ca="1" si="69"/>
        <v/>
      </c>
      <c r="F769" s="24"/>
      <c r="G769" s="49">
        <f t="shared" si="72"/>
        <v>758</v>
      </c>
      <c r="H769" s="108" t="s">
        <v>288</v>
      </c>
      <c r="I769" s="108" t="s">
        <v>1544</v>
      </c>
      <c r="J769" s="90">
        <v>0</v>
      </c>
      <c r="K769" s="90">
        <v>0</v>
      </c>
      <c r="L769" s="90">
        <v>0.420041</v>
      </c>
      <c r="M769" s="90">
        <v>15.6</v>
      </c>
      <c r="N769" s="90">
        <v>0.420041</v>
      </c>
      <c r="O769" s="91">
        <v>14.22552827488</v>
      </c>
      <c r="P769" s="91">
        <v>0</v>
      </c>
      <c r="Q769" s="103">
        <v>0</v>
      </c>
      <c r="R769" s="26" t="str">
        <f t="shared" ca="1" si="67"/>
        <v>Error</v>
      </c>
      <c r="S769" s="24"/>
      <c r="T769" s="49" t="str">
        <f t="shared" si="71"/>
        <v/>
      </c>
      <c r="U769" s="50"/>
      <c r="V769" s="50"/>
      <c r="W769" s="26" t="str">
        <f t="shared" ca="1" si="68"/>
        <v/>
      </c>
    </row>
    <row r="770" spans="1:23" x14ac:dyDescent="0.2">
      <c r="A770" s="24"/>
      <c r="B770" s="49" t="str">
        <f t="shared" si="70"/>
        <v/>
      </c>
      <c r="C770" s="50"/>
      <c r="D770" s="50"/>
      <c r="E770" s="26" t="str">
        <f t="shared" ca="1" si="69"/>
        <v/>
      </c>
      <c r="F770" s="24"/>
      <c r="G770" s="49">
        <f t="shared" si="72"/>
        <v>759</v>
      </c>
      <c r="H770" s="108" t="s">
        <v>288</v>
      </c>
      <c r="I770" s="108" t="s">
        <v>352</v>
      </c>
      <c r="J770" s="90">
        <v>0</v>
      </c>
      <c r="K770" s="90">
        <v>0</v>
      </c>
      <c r="L770" s="90">
        <v>0.34928899999999996</v>
      </c>
      <c r="M770" s="90">
        <v>10.4</v>
      </c>
      <c r="N770" s="90">
        <v>0.34928899999999996</v>
      </c>
      <c r="O770" s="91">
        <v>16.209333946040001</v>
      </c>
      <c r="P770" s="91">
        <v>0</v>
      </c>
      <c r="Q770" s="103">
        <v>0</v>
      </c>
      <c r="R770" s="26" t="str">
        <f t="shared" ca="1" si="67"/>
        <v/>
      </c>
      <c r="S770" s="24"/>
      <c r="T770" s="49" t="str">
        <f t="shared" si="71"/>
        <v/>
      </c>
      <c r="U770" s="50"/>
      <c r="V770" s="50"/>
      <c r="W770" s="26" t="str">
        <f t="shared" ca="1" si="68"/>
        <v/>
      </c>
    </row>
    <row r="771" spans="1:23" x14ac:dyDescent="0.2">
      <c r="A771" s="24"/>
      <c r="B771" s="49" t="str">
        <f t="shared" si="70"/>
        <v/>
      </c>
      <c r="C771" s="50"/>
      <c r="D771" s="50"/>
      <c r="E771" s="26" t="str">
        <f t="shared" ca="1" si="69"/>
        <v/>
      </c>
      <c r="F771" s="24"/>
      <c r="G771" s="49">
        <f t="shared" si="72"/>
        <v>760</v>
      </c>
      <c r="H771" s="108" t="s">
        <v>288</v>
      </c>
      <c r="I771" s="108" t="s">
        <v>381</v>
      </c>
      <c r="J771" s="90">
        <v>0</v>
      </c>
      <c r="K771" s="90">
        <v>0</v>
      </c>
      <c r="L771" s="90">
        <v>0.34626803172000004</v>
      </c>
      <c r="M771" s="90">
        <v>16.186844754849997</v>
      </c>
      <c r="N771" s="90">
        <v>0.32054813975000002</v>
      </c>
      <c r="O771" s="91">
        <v>14.069341882679998</v>
      </c>
      <c r="P771" s="91">
        <v>0</v>
      </c>
      <c r="Q771" s="103">
        <v>0</v>
      </c>
      <c r="R771" s="26" t="str">
        <f t="shared" ca="1" si="67"/>
        <v/>
      </c>
      <c r="S771" s="24"/>
      <c r="T771" s="49" t="str">
        <f t="shared" si="71"/>
        <v/>
      </c>
      <c r="U771" s="50"/>
      <c r="V771" s="50"/>
      <c r="W771" s="26" t="str">
        <f t="shared" ca="1" si="68"/>
        <v/>
      </c>
    </row>
    <row r="772" spans="1:23" x14ac:dyDescent="0.2">
      <c r="A772" s="24"/>
      <c r="B772" s="49" t="str">
        <f t="shared" si="70"/>
        <v/>
      </c>
      <c r="C772" s="50"/>
      <c r="D772" s="50"/>
      <c r="E772" s="26" t="str">
        <f t="shared" ca="1" si="69"/>
        <v/>
      </c>
      <c r="F772" s="24"/>
      <c r="G772" s="49">
        <f t="shared" si="72"/>
        <v>761</v>
      </c>
      <c r="H772" s="108" t="s">
        <v>288</v>
      </c>
      <c r="I772" s="108" t="s">
        <v>412</v>
      </c>
      <c r="J772" s="90">
        <v>0</v>
      </c>
      <c r="K772" s="90">
        <v>0</v>
      </c>
      <c r="L772" s="90">
        <v>0.25042167773000001</v>
      </c>
      <c r="M772" s="90">
        <v>10.3</v>
      </c>
      <c r="N772" s="90">
        <v>0.22765774227000002</v>
      </c>
      <c r="O772" s="91">
        <v>11.006228590759999</v>
      </c>
      <c r="P772" s="91">
        <v>0</v>
      </c>
      <c r="Q772" s="103">
        <v>0</v>
      </c>
      <c r="R772" s="26" t="str">
        <f t="shared" ca="1" si="67"/>
        <v/>
      </c>
      <c r="S772" s="24"/>
      <c r="T772" s="49" t="str">
        <f t="shared" si="71"/>
        <v/>
      </c>
      <c r="U772" s="50"/>
      <c r="V772" s="50"/>
      <c r="W772" s="26" t="str">
        <f t="shared" ca="1" si="68"/>
        <v/>
      </c>
    </row>
    <row r="773" spans="1:23" x14ac:dyDescent="0.2">
      <c r="A773" s="24"/>
      <c r="B773" s="49" t="str">
        <f t="shared" si="70"/>
        <v/>
      </c>
      <c r="C773" s="50"/>
      <c r="D773" s="50"/>
      <c r="E773" s="26" t="str">
        <f t="shared" ca="1" si="69"/>
        <v/>
      </c>
      <c r="F773" s="24"/>
      <c r="G773" s="49">
        <f t="shared" si="72"/>
        <v>762</v>
      </c>
      <c r="H773" s="108" t="s">
        <v>288</v>
      </c>
      <c r="I773" s="108" t="s">
        <v>444</v>
      </c>
      <c r="J773" s="90">
        <v>0</v>
      </c>
      <c r="K773" s="90">
        <v>0</v>
      </c>
      <c r="L773" s="90">
        <v>0.78421983007999996</v>
      </c>
      <c r="M773" s="90">
        <v>81.8</v>
      </c>
      <c r="N773" s="90">
        <v>0.78421983007999996</v>
      </c>
      <c r="O773" s="91">
        <v>160.49570462303998</v>
      </c>
      <c r="P773" s="91">
        <v>0</v>
      </c>
      <c r="Q773" s="103">
        <v>0</v>
      </c>
      <c r="R773" s="26" t="str">
        <f t="shared" ca="1" si="67"/>
        <v/>
      </c>
      <c r="S773" s="24"/>
      <c r="T773" s="49" t="str">
        <f t="shared" si="71"/>
        <v/>
      </c>
      <c r="U773" s="50"/>
      <c r="V773" s="50"/>
      <c r="W773" s="26" t="str">
        <f t="shared" ca="1" si="68"/>
        <v/>
      </c>
    </row>
    <row r="774" spans="1:23" x14ac:dyDescent="0.2">
      <c r="A774" s="24"/>
      <c r="B774" s="49" t="str">
        <f t="shared" si="70"/>
        <v/>
      </c>
      <c r="C774" s="50"/>
      <c r="D774" s="50"/>
      <c r="E774" s="26" t="str">
        <f t="shared" ca="1" si="69"/>
        <v/>
      </c>
      <c r="F774" s="24"/>
      <c r="G774" s="49">
        <f t="shared" si="72"/>
        <v>763</v>
      </c>
      <c r="H774" s="108" t="s">
        <v>288</v>
      </c>
      <c r="I774" s="108" t="s">
        <v>1422</v>
      </c>
      <c r="J774" s="90">
        <v>0</v>
      </c>
      <c r="K774" s="90">
        <v>0</v>
      </c>
      <c r="L774" s="90">
        <v>0.30444880120000006</v>
      </c>
      <c r="M774" s="90">
        <v>8.4631509576399999</v>
      </c>
      <c r="N774" s="90">
        <v>0.29153155040000001</v>
      </c>
      <c r="O774" s="91">
        <v>12.1472421854</v>
      </c>
      <c r="P774" s="91">
        <v>0</v>
      </c>
      <c r="Q774" s="103">
        <v>0</v>
      </c>
      <c r="R774" s="26" t="str">
        <f t="shared" ca="1" si="67"/>
        <v>Error</v>
      </c>
      <c r="S774" s="24"/>
      <c r="T774" s="49" t="str">
        <f t="shared" si="71"/>
        <v/>
      </c>
      <c r="U774" s="50"/>
      <c r="V774" s="50"/>
      <c r="W774" s="26" t="str">
        <f t="shared" ca="1" si="68"/>
        <v/>
      </c>
    </row>
    <row r="775" spans="1:23" x14ac:dyDescent="0.2">
      <c r="A775" s="24"/>
      <c r="B775" s="49" t="str">
        <f t="shared" si="70"/>
        <v/>
      </c>
      <c r="C775" s="50"/>
      <c r="D775" s="50"/>
      <c r="E775" s="26" t="str">
        <f t="shared" ca="1" si="69"/>
        <v/>
      </c>
      <c r="F775" s="24"/>
      <c r="G775" s="49">
        <f t="shared" si="72"/>
        <v>764</v>
      </c>
      <c r="H775" s="108" t="s">
        <v>288</v>
      </c>
      <c r="I775" s="108" t="s">
        <v>1616</v>
      </c>
      <c r="J775" s="90">
        <v>0</v>
      </c>
      <c r="K775" s="90">
        <v>0</v>
      </c>
      <c r="L775" s="90">
        <v>0.25042167773000001</v>
      </c>
      <c r="M775" s="90">
        <v>10.3</v>
      </c>
      <c r="N775" s="90">
        <v>0.22765774227000002</v>
      </c>
      <c r="O775" s="91">
        <v>11.006228590759999</v>
      </c>
      <c r="P775" s="91">
        <v>0</v>
      </c>
      <c r="Q775" s="103">
        <v>0</v>
      </c>
      <c r="R775" s="26" t="str">
        <f t="shared" ca="1" si="67"/>
        <v>Error</v>
      </c>
      <c r="S775" s="24"/>
      <c r="T775" s="49" t="str">
        <f t="shared" si="71"/>
        <v/>
      </c>
      <c r="U775" s="50"/>
      <c r="V775" s="50"/>
      <c r="W775" s="26" t="str">
        <f t="shared" ca="1" si="68"/>
        <v/>
      </c>
    </row>
    <row r="776" spans="1:23" x14ac:dyDescent="0.2">
      <c r="A776" s="24"/>
      <c r="B776" s="49" t="str">
        <f t="shared" si="70"/>
        <v/>
      </c>
      <c r="C776" s="50"/>
      <c r="D776" s="50"/>
      <c r="E776" s="26" t="str">
        <f t="shared" ca="1" si="69"/>
        <v/>
      </c>
      <c r="F776" s="24"/>
      <c r="G776" s="49">
        <f t="shared" si="72"/>
        <v>765</v>
      </c>
      <c r="H776" s="108" t="s">
        <v>288</v>
      </c>
      <c r="I776" s="108" t="s">
        <v>1617</v>
      </c>
      <c r="J776" s="90">
        <v>0</v>
      </c>
      <c r="K776" s="90">
        <v>0</v>
      </c>
      <c r="L776" s="90">
        <v>0.85511199999999998</v>
      </c>
      <c r="M776" s="90">
        <v>60.4</v>
      </c>
      <c r="N776" s="90">
        <v>0.8528887087999999</v>
      </c>
      <c r="O776" s="91">
        <v>29.117872677460003</v>
      </c>
      <c r="P776" s="91">
        <v>0</v>
      </c>
      <c r="Q776" s="103">
        <v>0</v>
      </c>
      <c r="R776" s="26" t="str">
        <f t="shared" ca="1" si="67"/>
        <v>Error</v>
      </c>
      <c r="S776" s="24"/>
      <c r="T776" s="49" t="str">
        <f t="shared" si="71"/>
        <v/>
      </c>
      <c r="U776" s="50"/>
      <c r="V776" s="50"/>
      <c r="W776" s="26" t="str">
        <f t="shared" ca="1" si="68"/>
        <v/>
      </c>
    </row>
    <row r="777" spans="1:23" x14ac:dyDescent="0.2">
      <c r="A777" s="24"/>
      <c r="B777" s="49" t="str">
        <f t="shared" si="70"/>
        <v/>
      </c>
      <c r="C777" s="50"/>
      <c r="D777" s="50"/>
      <c r="E777" s="26" t="str">
        <f t="shared" ca="1" si="69"/>
        <v/>
      </c>
      <c r="F777" s="24"/>
      <c r="G777" s="49">
        <f t="shared" si="72"/>
        <v>766</v>
      </c>
      <c r="H777" s="108" t="s">
        <v>288</v>
      </c>
      <c r="I777" s="108" t="s">
        <v>501</v>
      </c>
      <c r="J777" s="90">
        <v>0</v>
      </c>
      <c r="K777" s="90">
        <v>0</v>
      </c>
      <c r="L777" s="90">
        <v>1.03729127112</v>
      </c>
      <c r="M777" s="90">
        <v>31.4</v>
      </c>
      <c r="N777" s="90">
        <v>1.0027213510499999</v>
      </c>
      <c r="O777" s="91">
        <v>64.329887128420012</v>
      </c>
      <c r="P777" s="91">
        <v>0</v>
      </c>
      <c r="Q777" s="103">
        <v>0</v>
      </c>
      <c r="R777" s="26" t="str">
        <f t="shared" ca="1" si="67"/>
        <v/>
      </c>
      <c r="S777" s="24"/>
      <c r="T777" s="49" t="str">
        <f t="shared" si="71"/>
        <v/>
      </c>
      <c r="U777" s="50"/>
      <c r="V777" s="50"/>
      <c r="W777" s="26" t="str">
        <f t="shared" ca="1" si="68"/>
        <v/>
      </c>
    </row>
    <row r="778" spans="1:23" x14ac:dyDescent="0.2">
      <c r="A778" s="24"/>
      <c r="B778" s="49" t="str">
        <f t="shared" si="70"/>
        <v/>
      </c>
      <c r="C778" s="50"/>
      <c r="D778" s="50"/>
      <c r="E778" s="26" t="str">
        <f t="shared" ca="1" si="69"/>
        <v/>
      </c>
      <c r="F778" s="24"/>
      <c r="G778" s="49">
        <f t="shared" si="72"/>
        <v>767</v>
      </c>
      <c r="H778" s="108" t="s">
        <v>288</v>
      </c>
      <c r="I778" s="108" t="s">
        <v>1618</v>
      </c>
      <c r="J778" s="90">
        <v>0</v>
      </c>
      <c r="K778" s="90">
        <v>0</v>
      </c>
      <c r="L778" s="90">
        <v>0.90312992081999999</v>
      </c>
      <c r="M778" s="90">
        <v>38.700000000000003</v>
      </c>
      <c r="N778" s="90">
        <v>0.91708289243999996</v>
      </c>
      <c r="O778" s="91">
        <v>43.858733180169999</v>
      </c>
      <c r="P778" s="91">
        <v>0</v>
      </c>
      <c r="Q778" s="103">
        <v>0</v>
      </c>
      <c r="R778" s="26" t="str">
        <f t="shared" ca="1" si="67"/>
        <v>Error</v>
      </c>
      <c r="S778" s="24"/>
      <c r="T778" s="49" t="str">
        <f t="shared" si="71"/>
        <v/>
      </c>
      <c r="U778" s="50"/>
      <c r="V778" s="50"/>
      <c r="W778" s="26" t="str">
        <f t="shared" ca="1" si="68"/>
        <v/>
      </c>
    </row>
    <row r="779" spans="1:23" x14ac:dyDescent="0.2">
      <c r="A779" s="24"/>
      <c r="B779" s="49" t="str">
        <f t="shared" si="70"/>
        <v/>
      </c>
      <c r="C779" s="50"/>
      <c r="D779" s="50"/>
      <c r="E779" s="26" t="str">
        <f t="shared" ca="1" si="69"/>
        <v/>
      </c>
      <c r="F779" s="24"/>
      <c r="G779" s="49">
        <f t="shared" si="72"/>
        <v>768</v>
      </c>
      <c r="H779" s="108" t="s">
        <v>288</v>
      </c>
      <c r="I779" s="108" t="s">
        <v>1619</v>
      </c>
      <c r="J779" s="90">
        <v>0</v>
      </c>
      <c r="K779" s="90">
        <v>0</v>
      </c>
      <c r="L779" s="90">
        <v>4.405426866E-2</v>
      </c>
      <c r="M779" s="90">
        <v>7.1</v>
      </c>
      <c r="N779" s="90">
        <v>0.18172456722000002</v>
      </c>
      <c r="O779" s="91">
        <v>18.557888051590002</v>
      </c>
      <c r="P779" s="91">
        <v>0</v>
      </c>
      <c r="Q779" s="103">
        <v>0</v>
      </c>
      <c r="R779" s="26" t="str">
        <f t="shared" ca="1" si="67"/>
        <v>Error</v>
      </c>
      <c r="S779" s="24"/>
      <c r="T779" s="49" t="str">
        <f t="shared" si="71"/>
        <v/>
      </c>
      <c r="U779" s="50"/>
      <c r="V779" s="50"/>
      <c r="W779" s="26" t="str">
        <f t="shared" ca="1" si="68"/>
        <v/>
      </c>
    </row>
    <row r="780" spans="1:23" x14ac:dyDescent="0.2">
      <c r="A780" s="24"/>
      <c r="B780" s="49" t="str">
        <f t="shared" si="70"/>
        <v/>
      </c>
      <c r="C780" s="50"/>
      <c r="D780" s="50"/>
      <c r="E780" s="26" t="str">
        <f t="shared" ca="1" si="69"/>
        <v/>
      </c>
      <c r="F780" s="24"/>
      <c r="G780" s="49">
        <f t="shared" si="72"/>
        <v>769</v>
      </c>
      <c r="H780" s="108" t="s">
        <v>288</v>
      </c>
      <c r="I780" s="108" t="s">
        <v>1620</v>
      </c>
      <c r="J780" s="90">
        <v>0</v>
      </c>
      <c r="K780" s="90">
        <v>0</v>
      </c>
      <c r="L780" s="90">
        <v>0.55250362565</v>
      </c>
      <c r="M780" s="90">
        <v>22.5</v>
      </c>
      <c r="N780" s="90">
        <v>0.55649120855</v>
      </c>
      <c r="O780" s="91">
        <v>36.802947505969996</v>
      </c>
      <c r="P780" s="91">
        <v>0</v>
      </c>
      <c r="Q780" s="103">
        <v>0</v>
      </c>
      <c r="R780" s="26" t="str">
        <f t="shared" ref="R780:R843" ca="1" si="73">IF(I780="","",IF(ISERROR(VLOOKUP(I780,INDIRECT(H780),1,FALSE)),"Error",""))</f>
        <v>Error</v>
      </c>
      <c r="S780" s="24"/>
      <c r="T780" s="49" t="str">
        <f t="shared" si="71"/>
        <v/>
      </c>
      <c r="U780" s="50"/>
      <c r="V780" s="50"/>
      <c r="W780" s="26" t="str">
        <f t="shared" ref="W780:W843" ca="1" si="74">IF(V780="","",IF(ISERROR(VLOOKUP(V780,INDIRECT(U780),1,FALSE)),"Error",""))</f>
        <v/>
      </c>
    </row>
    <row r="781" spans="1:23" x14ac:dyDescent="0.2">
      <c r="A781" s="24"/>
      <c r="B781" s="49" t="str">
        <f t="shared" si="70"/>
        <v/>
      </c>
      <c r="C781" s="50"/>
      <c r="D781" s="50"/>
      <c r="E781" s="26" t="str">
        <f t="shared" ref="E781:E844" ca="1" si="75">IF(D781="","",IF(ISERROR(VLOOKUP(D781,INDIRECT(C781),1,FALSE)),"Error",""))</f>
        <v/>
      </c>
      <c r="F781" s="24"/>
      <c r="G781" s="49">
        <f t="shared" si="72"/>
        <v>770</v>
      </c>
      <c r="H781" s="108" t="s">
        <v>288</v>
      </c>
      <c r="I781" s="108" t="s">
        <v>602</v>
      </c>
      <c r="J781" s="90">
        <v>0</v>
      </c>
      <c r="K781" s="90">
        <v>0</v>
      </c>
      <c r="L781" s="90">
        <v>0.43012725000000002</v>
      </c>
      <c r="M781" s="90">
        <v>21.2</v>
      </c>
      <c r="N781" s="90">
        <v>0.38651972046000005</v>
      </c>
      <c r="O781" s="91">
        <v>24.72318569343</v>
      </c>
      <c r="P781" s="91">
        <v>0</v>
      </c>
      <c r="Q781" s="103">
        <v>0</v>
      </c>
      <c r="R781" s="26" t="str">
        <f t="shared" ca="1" si="73"/>
        <v/>
      </c>
      <c r="S781" s="24"/>
      <c r="T781" s="49" t="str">
        <f t="shared" si="71"/>
        <v/>
      </c>
      <c r="U781" s="50"/>
      <c r="V781" s="50"/>
      <c r="W781" s="26" t="str">
        <f t="shared" ca="1" si="74"/>
        <v/>
      </c>
    </row>
    <row r="782" spans="1:23" x14ac:dyDescent="0.2">
      <c r="A782" s="24"/>
      <c r="B782" s="49" t="str">
        <f t="shared" ref="B782:B845" si="76">IF(AND(C781&lt;&gt;"",ISNUMBER(B781)),B781+1,"")</f>
        <v/>
      </c>
      <c r="C782" s="50"/>
      <c r="D782" s="50"/>
      <c r="E782" s="26" t="str">
        <f t="shared" ca="1" si="75"/>
        <v/>
      </c>
      <c r="F782" s="24"/>
      <c r="G782" s="49">
        <f t="shared" si="72"/>
        <v>771</v>
      </c>
      <c r="H782" s="108" t="s">
        <v>288</v>
      </c>
      <c r="I782" s="108" t="s">
        <v>280</v>
      </c>
      <c r="J782" s="90">
        <v>0</v>
      </c>
      <c r="K782" s="90">
        <v>0</v>
      </c>
      <c r="L782" s="90">
        <v>0.67607399999999995</v>
      </c>
      <c r="M782" s="90">
        <v>10.214963489820001</v>
      </c>
      <c r="N782" s="90">
        <v>0.67607399999999995</v>
      </c>
      <c r="O782" s="91">
        <v>22.033679648770001</v>
      </c>
      <c r="P782" s="91">
        <v>0</v>
      </c>
      <c r="Q782" s="103">
        <v>0</v>
      </c>
      <c r="R782" s="26" t="str">
        <f t="shared" ca="1" si="73"/>
        <v>Error</v>
      </c>
      <c r="S782" s="24"/>
      <c r="T782" s="49" t="str">
        <f t="shared" ref="T782:T845" si="77">IF(AND(U781&lt;&gt;"",ISNUMBER(T781)),T781+1,"")</f>
        <v/>
      </c>
      <c r="U782" s="50"/>
      <c r="V782" s="50"/>
      <c r="W782" s="26" t="str">
        <f t="shared" ca="1" si="74"/>
        <v/>
      </c>
    </row>
    <row r="783" spans="1:23" x14ac:dyDescent="0.2">
      <c r="A783" s="24"/>
      <c r="B783" s="49" t="str">
        <f t="shared" si="76"/>
        <v/>
      </c>
      <c r="C783" s="50"/>
      <c r="D783" s="50"/>
      <c r="E783" s="26" t="str">
        <f t="shared" ca="1" si="75"/>
        <v/>
      </c>
      <c r="F783" s="24"/>
      <c r="G783" s="49">
        <f t="shared" si="72"/>
        <v>772</v>
      </c>
      <c r="H783" s="108" t="s">
        <v>288</v>
      </c>
      <c r="I783" s="108" t="s">
        <v>1621</v>
      </c>
      <c r="J783" s="90">
        <v>0</v>
      </c>
      <c r="K783" s="90">
        <v>0</v>
      </c>
      <c r="L783" s="90">
        <v>1.0173622202099999</v>
      </c>
      <c r="M783" s="90">
        <v>10.496491946680001</v>
      </c>
      <c r="N783" s="90">
        <v>1.0470364700400001</v>
      </c>
      <c r="O783" s="91">
        <v>17.821833045769999</v>
      </c>
      <c r="P783" s="91">
        <v>0</v>
      </c>
      <c r="Q783" s="103">
        <v>0</v>
      </c>
      <c r="R783" s="26" t="str">
        <f t="shared" ca="1" si="73"/>
        <v>Error</v>
      </c>
      <c r="S783" s="24"/>
      <c r="T783" s="49" t="str">
        <f t="shared" si="77"/>
        <v/>
      </c>
      <c r="U783" s="50"/>
      <c r="V783" s="50"/>
      <c r="W783" s="26" t="str">
        <f t="shared" ca="1" si="74"/>
        <v/>
      </c>
    </row>
    <row r="784" spans="1:23" x14ac:dyDescent="0.2">
      <c r="A784" s="24"/>
      <c r="B784" s="49" t="str">
        <f t="shared" si="76"/>
        <v/>
      </c>
      <c r="C784" s="50"/>
      <c r="D784" s="50"/>
      <c r="E784" s="26" t="str">
        <f t="shared" ca="1" si="75"/>
        <v/>
      </c>
      <c r="F784" s="24"/>
      <c r="G784" s="49">
        <f t="shared" ref="G784:G847" si="78">IF(AND(H783&lt;&gt;"",ISNUMBER(G783)),G783+1,"")</f>
        <v>773</v>
      </c>
      <c r="H784" s="108" t="s">
        <v>288</v>
      </c>
      <c r="I784" s="108" t="s">
        <v>648</v>
      </c>
      <c r="J784" s="90">
        <v>0</v>
      </c>
      <c r="K784" s="90">
        <v>0</v>
      </c>
      <c r="L784" s="90">
        <v>1.0173622202099999</v>
      </c>
      <c r="M784" s="90">
        <v>10.496491946680001</v>
      </c>
      <c r="N784" s="90">
        <v>1.0470364700400001</v>
      </c>
      <c r="O784" s="91">
        <v>17.821833045769999</v>
      </c>
      <c r="P784" s="91">
        <v>0</v>
      </c>
      <c r="Q784" s="103">
        <v>0</v>
      </c>
      <c r="R784" s="26" t="str">
        <f t="shared" ca="1" si="73"/>
        <v/>
      </c>
      <c r="S784" s="24"/>
      <c r="T784" s="49" t="str">
        <f t="shared" si="77"/>
        <v/>
      </c>
      <c r="U784" s="50"/>
      <c r="V784" s="50"/>
      <c r="W784" s="26" t="str">
        <f t="shared" ca="1" si="74"/>
        <v/>
      </c>
    </row>
    <row r="785" spans="1:23" x14ac:dyDescent="0.2">
      <c r="A785" s="24"/>
      <c r="B785" s="49" t="str">
        <f t="shared" si="76"/>
        <v/>
      </c>
      <c r="C785" s="50"/>
      <c r="D785" s="50"/>
      <c r="E785" s="26" t="str">
        <f t="shared" ca="1" si="75"/>
        <v/>
      </c>
      <c r="F785" s="24"/>
      <c r="G785" s="49">
        <f t="shared" si="78"/>
        <v>774</v>
      </c>
      <c r="H785" s="108" t="s">
        <v>288</v>
      </c>
      <c r="I785" s="108" t="s">
        <v>671</v>
      </c>
      <c r="J785" s="90">
        <v>0</v>
      </c>
      <c r="K785" s="90">
        <v>0</v>
      </c>
      <c r="L785" s="90">
        <v>2.0265080000000002</v>
      </c>
      <c r="M785" s="90">
        <v>30.6</v>
      </c>
      <c r="N785" s="90">
        <v>2.0241775158000004</v>
      </c>
      <c r="O785" s="91">
        <v>128.03250463875</v>
      </c>
      <c r="P785" s="91">
        <v>0</v>
      </c>
      <c r="Q785" s="103">
        <v>0</v>
      </c>
      <c r="R785" s="26" t="str">
        <f t="shared" ca="1" si="73"/>
        <v/>
      </c>
      <c r="S785" s="24"/>
      <c r="T785" s="49" t="str">
        <f t="shared" si="77"/>
        <v/>
      </c>
      <c r="U785" s="50"/>
      <c r="V785" s="50"/>
      <c r="W785" s="26" t="str">
        <f t="shared" ca="1" si="74"/>
        <v/>
      </c>
    </row>
    <row r="786" spans="1:23" x14ac:dyDescent="0.2">
      <c r="A786" s="24"/>
      <c r="B786" s="49" t="str">
        <f t="shared" si="76"/>
        <v/>
      </c>
      <c r="C786" s="50"/>
      <c r="D786" s="50"/>
      <c r="E786" s="26" t="str">
        <f t="shared" ca="1" si="75"/>
        <v/>
      </c>
      <c r="F786" s="24"/>
      <c r="G786" s="49">
        <f t="shared" si="78"/>
        <v>775</v>
      </c>
      <c r="H786" s="108" t="s">
        <v>288</v>
      </c>
      <c r="I786" s="108" t="s">
        <v>693</v>
      </c>
      <c r="J786" s="90">
        <v>0</v>
      </c>
      <c r="K786" s="90">
        <v>0</v>
      </c>
      <c r="L786" s="90">
        <v>0.25906826561999996</v>
      </c>
      <c r="M786" s="90">
        <v>19.2</v>
      </c>
      <c r="N786" s="90">
        <v>0.27166136486999998</v>
      </c>
      <c r="O786" s="91">
        <v>51.227718056560008</v>
      </c>
      <c r="P786" s="91">
        <v>0</v>
      </c>
      <c r="Q786" s="103">
        <v>0</v>
      </c>
      <c r="R786" s="26" t="str">
        <f t="shared" ca="1" si="73"/>
        <v/>
      </c>
      <c r="S786" s="24"/>
      <c r="T786" s="49" t="str">
        <f t="shared" si="77"/>
        <v/>
      </c>
      <c r="U786" s="50"/>
      <c r="V786" s="50"/>
      <c r="W786" s="26" t="str">
        <f t="shared" ca="1" si="74"/>
        <v/>
      </c>
    </row>
    <row r="787" spans="1:23" x14ac:dyDescent="0.2">
      <c r="A787" s="24"/>
      <c r="B787" s="49" t="str">
        <f t="shared" si="76"/>
        <v/>
      </c>
      <c r="C787" s="50"/>
      <c r="D787" s="50"/>
      <c r="E787" s="26" t="str">
        <f t="shared" ca="1" si="75"/>
        <v/>
      </c>
      <c r="F787" s="24"/>
      <c r="G787" s="49">
        <f t="shared" si="78"/>
        <v>776</v>
      </c>
      <c r="H787" s="108" t="s">
        <v>288</v>
      </c>
      <c r="I787" s="108" t="s">
        <v>714</v>
      </c>
      <c r="J787" s="90">
        <v>0</v>
      </c>
      <c r="K787" s="90">
        <v>0</v>
      </c>
      <c r="L787" s="90">
        <v>0.79034700000000002</v>
      </c>
      <c r="M787" s="90">
        <v>56.8</v>
      </c>
      <c r="N787" s="90">
        <v>0.79034700000000002</v>
      </c>
      <c r="O787" s="91">
        <v>50.049651475470007</v>
      </c>
      <c r="P787" s="91">
        <v>0</v>
      </c>
      <c r="Q787" s="103">
        <v>0</v>
      </c>
      <c r="R787" s="26" t="str">
        <f t="shared" ca="1" si="73"/>
        <v/>
      </c>
      <c r="S787" s="24"/>
      <c r="T787" s="49" t="str">
        <f t="shared" si="77"/>
        <v/>
      </c>
      <c r="U787" s="50"/>
      <c r="V787" s="50"/>
      <c r="W787" s="26" t="str">
        <f t="shared" ca="1" si="74"/>
        <v/>
      </c>
    </row>
    <row r="788" spans="1:23" x14ac:dyDescent="0.2">
      <c r="A788" s="24"/>
      <c r="B788" s="49" t="str">
        <f t="shared" si="76"/>
        <v/>
      </c>
      <c r="C788" s="50"/>
      <c r="D788" s="50"/>
      <c r="E788" s="26" t="str">
        <f t="shared" ca="1" si="75"/>
        <v/>
      </c>
      <c r="F788" s="24"/>
      <c r="G788" s="49">
        <f t="shared" si="78"/>
        <v>777</v>
      </c>
      <c r="H788" s="108" t="s">
        <v>288</v>
      </c>
      <c r="I788" s="108" t="s">
        <v>733</v>
      </c>
      <c r="J788" s="90">
        <v>0</v>
      </c>
      <c r="K788" s="90">
        <v>0</v>
      </c>
      <c r="L788" s="90">
        <v>0.35880800000000002</v>
      </c>
      <c r="M788" s="90">
        <v>5.5</v>
      </c>
      <c r="N788" s="90">
        <v>0.35880800000000002</v>
      </c>
      <c r="O788" s="91">
        <v>35.330687600760001</v>
      </c>
      <c r="P788" s="91">
        <v>0</v>
      </c>
      <c r="Q788" s="103">
        <v>0</v>
      </c>
      <c r="R788" s="26" t="str">
        <f t="shared" ca="1" si="73"/>
        <v/>
      </c>
      <c r="S788" s="24"/>
      <c r="T788" s="49" t="str">
        <f t="shared" si="77"/>
        <v/>
      </c>
      <c r="U788" s="50"/>
      <c r="V788" s="50"/>
      <c r="W788" s="26" t="str">
        <f t="shared" ca="1" si="74"/>
        <v/>
      </c>
    </row>
    <row r="789" spans="1:23" x14ac:dyDescent="0.2">
      <c r="A789" s="24"/>
      <c r="B789" s="49" t="str">
        <f t="shared" si="76"/>
        <v/>
      </c>
      <c r="C789" s="50"/>
      <c r="D789" s="50"/>
      <c r="E789" s="26" t="str">
        <f t="shared" ca="1" si="75"/>
        <v/>
      </c>
      <c r="F789" s="24"/>
      <c r="G789" s="49">
        <f t="shared" si="78"/>
        <v>778</v>
      </c>
      <c r="H789" s="108" t="s">
        <v>288</v>
      </c>
      <c r="I789" s="108" t="s">
        <v>753</v>
      </c>
      <c r="J789" s="90">
        <v>0</v>
      </c>
      <c r="K789" s="90">
        <v>0</v>
      </c>
      <c r="L789" s="90">
        <v>0.27199870809999999</v>
      </c>
      <c r="M789" s="90">
        <v>14.9</v>
      </c>
      <c r="N789" s="90">
        <v>0.23534583296</v>
      </c>
      <c r="O789" s="91">
        <v>54.742214311829997</v>
      </c>
      <c r="P789" s="91">
        <v>0</v>
      </c>
      <c r="Q789" s="103">
        <v>0</v>
      </c>
      <c r="R789" s="26" t="str">
        <f t="shared" ca="1" si="73"/>
        <v/>
      </c>
      <c r="S789" s="24"/>
      <c r="T789" s="49" t="str">
        <f t="shared" si="77"/>
        <v/>
      </c>
      <c r="U789" s="50"/>
      <c r="V789" s="50"/>
      <c r="W789" s="26" t="str">
        <f t="shared" ca="1" si="74"/>
        <v/>
      </c>
    </row>
    <row r="790" spans="1:23" x14ac:dyDescent="0.2">
      <c r="A790" s="24"/>
      <c r="B790" s="49" t="str">
        <f t="shared" si="76"/>
        <v/>
      </c>
      <c r="C790" s="50"/>
      <c r="D790" s="50"/>
      <c r="E790" s="26" t="str">
        <f t="shared" ca="1" si="75"/>
        <v/>
      </c>
      <c r="F790" s="24"/>
      <c r="G790" s="49">
        <f t="shared" si="78"/>
        <v>779</v>
      </c>
      <c r="H790" s="108" t="s">
        <v>288</v>
      </c>
      <c r="I790" s="108" t="s">
        <v>1622</v>
      </c>
      <c r="J790" s="90">
        <v>0</v>
      </c>
      <c r="K790" s="90">
        <v>0</v>
      </c>
      <c r="L790" s="90">
        <v>0.21743106107999999</v>
      </c>
      <c r="M790" s="90">
        <v>0.2</v>
      </c>
      <c r="N790" s="90">
        <v>0.21018292055999999</v>
      </c>
      <c r="O790" s="91">
        <v>17.746178562850002</v>
      </c>
      <c r="P790" s="91">
        <v>0</v>
      </c>
      <c r="Q790" s="103">
        <v>0</v>
      </c>
      <c r="R790" s="26" t="str">
        <f t="shared" ca="1" si="73"/>
        <v>Error</v>
      </c>
      <c r="S790" s="24"/>
      <c r="T790" s="49" t="str">
        <f t="shared" si="77"/>
        <v/>
      </c>
      <c r="U790" s="50"/>
      <c r="V790" s="50"/>
      <c r="W790" s="26" t="str">
        <f t="shared" ca="1" si="74"/>
        <v/>
      </c>
    </row>
    <row r="791" spans="1:23" x14ac:dyDescent="0.2">
      <c r="A791" s="24"/>
      <c r="B791" s="49" t="str">
        <f t="shared" si="76"/>
        <v/>
      </c>
      <c r="C791" s="50"/>
      <c r="D791" s="50"/>
      <c r="E791" s="26" t="str">
        <f t="shared" ca="1" si="75"/>
        <v/>
      </c>
      <c r="F791" s="24"/>
      <c r="G791" s="49">
        <f t="shared" si="78"/>
        <v>780</v>
      </c>
      <c r="H791" s="108" t="s">
        <v>288</v>
      </c>
      <c r="I791" s="108" t="s">
        <v>569</v>
      </c>
      <c r="J791" s="90">
        <v>0</v>
      </c>
      <c r="K791" s="90">
        <v>0</v>
      </c>
      <c r="L791" s="90">
        <v>0.69238143910000005</v>
      </c>
      <c r="M791" s="90">
        <v>22.5</v>
      </c>
      <c r="N791" s="90">
        <v>0.84773535509000009</v>
      </c>
      <c r="O791" s="91">
        <v>57.885314650260007</v>
      </c>
      <c r="P791" s="91">
        <v>0</v>
      </c>
      <c r="Q791" s="103">
        <v>0</v>
      </c>
      <c r="R791" s="26" t="str">
        <f t="shared" ca="1" si="73"/>
        <v/>
      </c>
      <c r="S791" s="24"/>
      <c r="T791" s="49" t="str">
        <f t="shared" si="77"/>
        <v/>
      </c>
      <c r="U791" s="50"/>
      <c r="V791" s="50"/>
      <c r="W791" s="26" t="str">
        <f t="shared" ca="1" si="74"/>
        <v/>
      </c>
    </row>
    <row r="792" spans="1:23" x14ac:dyDescent="0.2">
      <c r="A792" s="24"/>
      <c r="B792" s="49" t="str">
        <f t="shared" si="76"/>
        <v/>
      </c>
      <c r="C792" s="50"/>
      <c r="D792" s="50"/>
      <c r="E792" s="26" t="str">
        <f t="shared" ca="1" si="75"/>
        <v/>
      </c>
      <c r="F792" s="24"/>
      <c r="G792" s="49">
        <f t="shared" si="78"/>
        <v>781</v>
      </c>
      <c r="H792" s="108" t="s">
        <v>288</v>
      </c>
      <c r="I792" s="108" t="s">
        <v>806</v>
      </c>
      <c r="J792" s="90">
        <v>0</v>
      </c>
      <c r="K792" s="90">
        <v>0</v>
      </c>
      <c r="L792" s="90">
        <v>0.35100099999999995</v>
      </c>
      <c r="M792" s="90">
        <v>34</v>
      </c>
      <c r="N792" s="90">
        <v>0.35100099999999995</v>
      </c>
      <c r="O792" s="91">
        <v>19.270220302720002</v>
      </c>
      <c r="P792" s="91">
        <v>0</v>
      </c>
      <c r="Q792" s="103">
        <v>0</v>
      </c>
      <c r="R792" s="26" t="str">
        <f t="shared" ca="1" si="73"/>
        <v/>
      </c>
      <c r="S792" s="24"/>
      <c r="T792" s="49" t="str">
        <f t="shared" si="77"/>
        <v/>
      </c>
      <c r="U792" s="50"/>
      <c r="V792" s="50"/>
      <c r="W792" s="26" t="str">
        <f t="shared" ca="1" si="74"/>
        <v/>
      </c>
    </row>
    <row r="793" spans="1:23" x14ac:dyDescent="0.2">
      <c r="A793" s="24"/>
      <c r="B793" s="49" t="str">
        <f t="shared" si="76"/>
        <v/>
      </c>
      <c r="C793" s="50"/>
      <c r="D793" s="50"/>
      <c r="E793" s="26" t="str">
        <f t="shared" ca="1" si="75"/>
        <v/>
      </c>
      <c r="F793" s="24"/>
      <c r="G793" s="49">
        <f t="shared" si="78"/>
        <v>782</v>
      </c>
      <c r="H793" s="108" t="s">
        <v>288</v>
      </c>
      <c r="I793" s="108" t="s">
        <v>824</v>
      </c>
      <c r="J793" s="90">
        <v>0</v>
      </c>
      <c r="K793" s="90">
        <v>0</v>
      </c>
      <c r="L793" s="90">
        <v>0.33815279316000002</v>
      </c>
      <c r="M793" s="90">
        <v>14.1</v>
      </c>
      <c r="N793" s="90">
        <v>0.23036470725000002</v>
      </c>
      <c r="O793" s="91">
        <v>23.7576747568</v>
      </c>
      <c r="P793" s="91">
        <v>0</v>
      </c>
      <c r="Q793" s="103">
        <v>0</v>
      </c>
      <c r="R793" s="26" t="str">
        <f t="shared" ca="1" si="73"/>
        <v/>
      </c>
      <c r="S793" s="24"/>
      <c r="T793" s="49" t="str">
        <f t="shared" si="77"/>
        <v/>
      </c>
      <c r="U793" s="50"/>
      <c r="V793" s="50"/>
      <c r="W793" s="26" t="str">
        <f t="shared" ca="1" si="74"/>
        <v/>
      </c>
    </row>
    <row r="794" spans="1:23" x14ac:dyDescent="0.2">
      <c r="A794" s="24"/>
      <c r="B794" s="49" t="str">
        <f t="shared" si="76"/>
        <v/>
      </c>
      <c r="C794" s="50"/>
      <c r="D794" s="50"/>
      <c r="E794" s="26" t="str">
        <f t="shared" ca="1" si="75"/>
        <v/>
      </c>
      <c r="F794" s="24"/>
      <c r="G794" s="49">
        <f t="shared" si="78"/>
        <v>783</v>
      </c>
      <c r="H794" s="108" t="s">
        <v>288</v>
      </c>
      <c r="I794" s="108" t="s">
        <v>842</v>
      </c>
      <c r="J794" s="90">
        <v>0</v>
      </c>
      <c r="K794" s="90">
        <v>0</v>
      </c>
      <c r="L794" s="90">
        <v>0.66286599999999996</v>
      </c>
      <c r="M794" s="90">
        <v>27</v>
      </c>
      <c r="N794" s="90">
        <v>0.66286599999999996</v>
      </c>
      <c r="O794" s="91">
        <v>99.688032076789995</v>
      </c>
      <c r="P794" s="91">
        <v>0</v>
      </c>
      <c r="Q794" s="103">
        <v>0</v>
      </c>
      <c r="R794" s="26" t="str">
        <f t="shared" ca="1" si="73"/>
        <v/>
      </c>
      <c r="S794" s="24"/>
      <c r="T794" s="49" t="str">
        <f t="shared" si="77"/>
        <v/>
      </c>
      <c r="U794" s="50"/>
      <c r="V794" s="50"/>
      <c r="W794" s="26" t="str">
        <f t="shared" ca="1" si="74"/>
        <v/>
      </c>
    </row>
    <row r="795" spans="1:23" x14ac:dyDescent="0.2">
      <c r="A795" s="24"/>
      <c r="B795" s="49" t="str">
        <f t="shared" si="76"/>
        <v/>
      </c>
      <c r="C795" s="50"/>
      <c r="D795" s="50"/>
      <c r="E795" s="26" t="str">
        <f t="shared" ca="1" si="75"/>
        <v/>
      </c>
      <c r="F795" s="24"/>
      <c r="G795" s="49">
        <f t="shared" si="78"/>
        <v>784</v>
      </c>
      <c r="H795" s="108" t="s">
        <v>288</v>
      </c>
      <c r="I795" s="108" t="s">
        <v>860</v>
      </c>
      <c r="J795" s="90">
        <v>0</v>
      </c>
      <c r="K795" s="90">
        <v>0</v>
      </c>
      <c r="L795" s="90">
        <v>1.185395</v>
      </c>
      <c r="M795" s="90">
        <v>33.700000000000003</v>
      </c>
      <c r="N795" s="90">
        <v>1.18116313985</v>
      </c>
      <c r="O795" s="91">
        <v>40.256360814510003</v>
      </c>
      <c r="P795" s="91">
        <v>0</v>
      </c>
      <c r="Q795" s="103">
        <v>0</v>
      </c>
      <c r="R795" s="26" t="str">
        <f t="shared" ca="1" si="73"/>
        <v/>
      </c>
      <c r="S795" s="24"/>
      <c r="T795" s="49" t="str">
        <f t="shared" si="77"/>
        <v/>
      </c>
      <c r="U795" s="50"/>
      <c r="V795" s="50"/>
      <c r="W795" s="26" t="str">
        <f t="shared" ca="1" si="74"/>
        <v/>
      </c>
    </row>
    <row r="796" spans="1:23" x14ac:dyDescent="0.2">
      <c r="A796" s="24"/>
      <c r="B796" s="49" t="str">
        <f t="shared" si="76"/>
        <v/>
      </c>
      <c r="C796" s="50"/>
      <c r="D796" s="50"/>
      <c r="E796" s="26" t="str">
        <f t="shared" ca="1" si="75"/>
        <v/>
      </c>
      <c r="F796" s="24"/>
      <c r="G796" s="49">
        <f t="shared" si="78"/>
        <v>785</v>
      </c>
      <c r="H796" s="108" t="s">
        <v>288</v>
      </c>
      <c r="I796" s="108" t="s">
        <v>1623</v>
      </c>
      <c r="J796" s="90">
        <v>0</v>
      </c>
      <c r="K796" s="90">
        <v>0</v>
      </c>
      <c r="L796" s="90">
        <v>0.74083076653999991</v>
      </c>
      <c r="M796" s="90">
        <v>8.1</v>
      </c>
      <c r="N796" s="90">
        <v>0.74660199999999999</v>
      </c>
      <c r="O796" s="91">
        <v>14.30271076316</v>
      </c>
      <c r="P796" s="91">
        <v>0</v>
      </c>
      <c r="Q796" s="103">
        <v>0</v>
      </c>
      <c r="R796" s="26" t="str">
        <f t="shared" ca="1" si="73"/>
        <v>Error</v>
      </c>
      <c r="S796" s="24"/>
      <c r="T796" s="49" t="str">
        <f t="shared" si="77"/>
        <v/>
      </c>
      <c r="U796" s="50"/>
      <c r="V796" s="50"/>
      <c r="W796" s="26" t="str">
        <f t="shared" ca="1" si="74"/>
        <v/>
      </c>
    </row>
    <row r="797" spans="1:23" x14ac:dyDescent="0.2">
      <c r="A797" s="24"/>
      <c r="B797" s="49" t="str">
        <f t="shared" si="76"/>
        <v/>
      </c>
      <c r="C797" s="50"/>
      <c r="D797" s="50"/>
      <c r="E797" s="26" t="str">
        <f t="shared" ca="1" si="75"/>
        <v/>
      </c>
      <c r="F797" s="24"/>
      <c r="G797" s="49">
        <f t="shared" si="78"/>
        <v>786</v>
      </c>
      <c r="H797" s="108" t="s">
        <v>288</v>
      </c>
      <c r="I797" s="108" t="s">
        <v>892</v>
      </c>
      <c r="J797" s="90">
        <v>0</v>
      </c>
      <c r="K797" s="90">
        <v>0</v>
      </c>
      <c r="L797" s="90">
        <v>0.37340099999999998</v>
      </c>
      <c r="M797" s="90">
        <v>16.5</v>
      </c>
      <c r="N797" s="90">
        <v>0.37149665489999995</v>
      </c>
      <c r="O797" s="91">
        <v>31.621901643219999</v>
      </c>
      <c r="P797" s="91">
        <v>0</v>
      </c>
      <c r="Q797" s="103">
        <v>0</v>
      </c>
      <c r="R797" s="26" t="str">
        <f t="shared" ca="1" si="73"/>
        <v/>
      </c>
      <c r="S797" s="24"/>
      <c r="T797" s="49" t="str">
        <f t="shared" si="77"/>
        <v/>
      </c>
      <c r="U797" s="50"/>
      <c r="V797" s="50"/>
      <c r="W797" s="26" t="str">
        <f t="shared" ca="1" si="74"/>
        <v/>
      </c>
    </row>
    <row r="798" spans="1:23" x14ac:dyDescent="0.2">
      <c r="A798" s="24"/>
      <c r="B798" s="49" t="str">
        <f t="shared" si="76"/>
        <v/>
      </c>
      <c r="C798" s="50"/>
      <c r="D798" s="50"/>
      <c r="E798" s="26" t="str">
        <f t="shared" ca="1" si="75"/>
        <v/>
      </c>
      <c r="F798" s="24"/>
      <c r="G798" s="49">
        <f t="shared" si="78"/>
        <v>787</v>
      </c>
      <c r="H798" s="108" t="s">
        <v>288</v>
      </c>
      <c r="I798" s="108" t="s">
        <v>1624</v>
      </c>
      <c r="J798" s="90">
        <v>0</v>
      </c>
      <c r="K798" s="90">
        <v>0</v>
      </c>
      <c r="L798" s="90">
        <v>0.26652253116000002</v>
      </c>
      <c r="M798" s="90">
        <v>12.7</v>
      </c>
      <c r="N798" s="90">
        <v>0.23690778140000002</v>
      </c>
      <c r="O798" s="91">
        <v>25.493424305920001</v>
      </c>
      <c r="P798" s="91">
        <v>0</v>
      </c>
      <c r="Q798" s="103">
        <v>0</v>
      </c>
      <c r="R798" s="26" t="str">
        <f t="shared" ca="1" si="73"/>
        <v>Error</v>
      </c>
      <c r="S798" s="24"/>
      <c r="T798" s="49" t="str">
        <f t="shared" si="77"/>
        <v/>
      </c>
      <c r="U798" s="50"/>
      <c r="V798" s="50"/>
      <c r="W798" s="26" t="str">
        <f t="shared" ca="1" si="74"/>
        <v/>
      </c>
    </row>
    <row r="799" spans="1:23" x14ac:dyDescent="0.2">
      <c r="A799" s="24"/>
      <c r="B799" s="49" t="str">
        <f t="shared" si="76"/>
        <v/>
      </c>
      <c r="C799" s="50"/>
      <c r="D799" s="50"/>
      <c r="E799" s="26" t="str">
        <f t="shared" ca="1" si="75"/>
        <v/>
      </c>
      <c r="F799" s="24"/>
      <c r="G799" s="49">
        <f t="shared" si="78"/>
        <v>788</v>
      </c>
      <c r="H799" s="108" t="s">
        <v>288</v>
      </c>
      <c r="I799" s="108" t="s">
        <v>924</v>
      </c>
      <c r="J799" s="90">
        <v>0</v>
      </c>
      <c r="K799" s="90">
        <v>0</v>
      </c>
      <c r="L799" s="90">
        <v>13.58996903831</v>
      </c>
      <c r="M799" s="90">
        <v>69.606555947890016</v>
      </c>
      <c r="N799" s="90">
        <v>13.397524246180001</v>
      </c>
      <c r="O799" s="91">
        <v>153.64726438867001</v>
      </c>
      <c r="P799" s="91">
        <v>4.0310693040899999</v>
      </c>
      <c r="Q799" s="103">
        <v>0.75947415201000013</v>
      </c>
      <c r="R799" s="26" t="str">
        <f t="shared" ca="1" si="73"/>
        <v/>
      </c>
      <c r="S799" s="24"/>
      <c r="T799" s="49" t="str">
        <f t="shared" si="77"/>
        <v/>
      </c>
      <c r="U799" s="50"/>
      <c r="V799" s="50"/>
      <c r="W799" s="26" t="str">
        <f t="shared" ca="1" si="74"/>
        <v/>
      </c>
    </row>
    <row r="800" spans="1:23" x14ac:dyDescent="0.2">
      <c r="A800" s="24"/>
      <c r="B800" s="49" t="str">
        <f t="shared" si="76"/>
        <v/>
      </c>
      <c r="C800" s="50"/>
      <c r="D800" s="50"/>
      <c r="E800" s="26" t="str">
        <f t="shared" ca="1" si="75"/>
        <v/>
      </c>
      <c r="F800" s="24"/>
      <c r="G800" s="49">
        <f t="shared" si="78"/>
        <v>789</v>
      </c>
      <c r="H800" s="108" t="s">
        <v>288</v>
      </c>
      <c r="I800" s="108" t="s">
        <v>938</v>
      </c>
      <c r="J800" s="90">
        <v>0</v>
      </c>
      <c r="K800" s="90">
        <v>0</v>
      </c>
      <c r="L800" s="90">
        <v>0.76269353588</v>
      </c>
      <c r="M800" s="90">
        <v>13.278863766330002</v>
      </c>
      <c r="N800" s="90">
        <v>0.79279599999999983</v>
      </c>
      <c r="O800" s="91">
        <v>24.741186737409997</v>
      </c>
      <c r="P800" s="91">
        <v>0</v>
      </c>
      <c r="Q800" s="103">
        <v>0</v>
      </c>
      <c r="R800" s="26" t="str">
        <f t="shared" ca="1" si="73"/>
        <v/>
      </c>
      <c r="S800" s="24"/>
      <c r="T800" s="49" t="str">
        <f t="shared" si="77"/>
        <v/>
      </c>
      <c r="U800" s="50"/>
      <c r="V800" s="50"/>
      <c r="W800" s="26" t="str">
        <f t="shared" ca="1" si="74"/>
        <v/>
      </c>
    </row>
    <row r="801" spans="1:23" x14ac:dyDescent="0.2">
      <c r="A801" s="24"/>
      <c r="B801" s="49" t="str">
        <f t="shared" si="76"/>
        <v/>
      </c>
      <c r="C801" s="50"/>
      <c r="D801" s="50"/>
      <c r="E801" s="26" t="str">
        <f t="shared" ca="1" si="75"/>
        <v/>
      </c>
      <c r="F801" s="24"/>
      <c r="G801" s="49">
        <f t="shared" si="78"/>
        <v>790</v>
      </c>
      <c r="H801" s="108" t="s">
        <v>288</v>
      </c>
      <c r="I801" s="108" t="s">
        <v>951</v>
      </c>
      <c r="J801" s="90">
        <v>0</v>
      </c>
      <c r="K801" s="90">
        <v>0</v>
      </c>
      <c r="L801" s="90">
        <v>0.88410346142999996</v>
      </c>
      <c r="M801" s="90">
        <v>12.6</v>
      </c>
      <c r="N801" s="90">
        <v>0.78853057274999994</v>
      </c>
      <c r="O801" s="91">
        <v>39.725730430160006</v>
      </c>
      <c r="P801" s="91">
        <v>0</v>
      </c>
      <c r="Q801" s="103">
        <v>0</v>
      </c>
      <c r="R801" s="26" t="str">
        <f t="shared" ca="1" si="73"/>
        <v/>
      </c>
      <c r="S801" s="24"/>
      <c r="T801" s="49" t="str">
        <f t="shared" si="77"/>
        <v/>
      </c>
      <c r="U801" s="50"/>
      <c r="V801" s="50"/>
      <c r="W801" s="26" t="str">
        <f t="shared" ca="1" si="74"/>
        <v/>
      </c>
    </row>
    <row r="802" spans="1:23" x14ac:dyDescent="0.2">
      <c r="A802" s="24"/>
      <c r="B802" s="49" t="str">
        <f t="shared" si="76"/>
        <v/>
      </c>
      <c r="C802" s="50"/>
      <c r="D802" s="50"/>
      <c r="E802" s="26" t="str">
        <f t="shared" ca="1" si="75"/>
        <v/>
      </c>
      <c r="F802" s="24"/>
      <c r="G802" s="49">
        <f t="shared" si="78"/>
        <v>791</v>
      </c>
      <c r="H802" s="108" t="s">
        <v>288</v>
      </c>
      <c r="I802" s="108" t="s">
        <v>963</v>
      </c>
      <c r="J802" s="90">
        <v>0</v>
      </c>
      <c r="K802" s="90">
        <v>0</v>
      </c>
      <c r="L802" s="90">
        <v>0.42526818527999999</v>
      </c>
      <c r="M802" s="90">
        <v>8.5929019895599996</v>
      </c>
      <c r="N802" s="90">
        <v>0.41621864848000001</v>
      </c>
      <c r="O802" s="91">
        <v>7.3583875920799997</v>
      </c>
      <c r="P802" s="91">
        <v>0</v>
      </c>
      <c r="Q802" s="103">
        <v>0</v>
      </c>
      <c r="R802" s="26" t="str">
        <f t="shared" ca="1" si="73"/>
        <v/>
      </c>
      <c r="S802" s="24"/>
      <c r="T802" s="49" t="str">
        <f t="shared" si="77"/>
        <v/>
      </c>
      <c r="U802" s="50"/>
      <c r="V802" s="50"/>
      <c r="W802" s="26" t="str">
        <f t="shared" ca="1" si="74"/>
        <v/>
      </c>
    </row>
    <row r="803" spans="1:23" x14ac:dyDescent="0.2">
      <c r="A803" s="24"/>
      <c r="B803" s="49" t="str">
        <f t="shared" si="76"/>
        <v/>
      </c>
      <c r="C803" s="50"/>
      <c r="D803" s="50"/>
      <c r="E803" s="26" t="str">
        <f t="shared" ca="1" si="75"/>
        <v/>
      </c>
      <c r="F803" s="24"/>
      <c r="G803" s="49">
        <f t="shared" si="78"/>
        <v>792</v>
      </c>
      <c r="H803" s="108" t="s">
        <v>288</v>
      </c>
      <c r="I803" s="108" t="s">
        <v>974</v>
      </c>
      <c r="J803" s="90">
        <v>0</v>
      </c>
      <c r="K803" s="90">
        <v>0</v>
      </c>
      <c r="L803" s="90">
        <v>0.58890299999999995</v>
      </c>
      <c r="M803" s="90">
        <v>0</v>
      </c>
      <c r="N803" s="90">
        <v>0.58890299999999995</v>
      </c>
      <c r="O803" s="91">
        <v>10.490656350550001</v>
      </c>
      <c r="P803" s="91">
        <v>0</v>
      </c>
      <c r="Q803" s="103">
        <v>0</v>
      </c>
      <c r="R803" s="26" t="str">
        <f t="shared" ca="1" si="73"/>
        <v/>
      </c>
      <c r="S803" s="24"/>
      <c r="T803" s="49" t="str">
        <f t="shared" si="77"/>
        <v/>
      </c>
      <c r="U803" s="50"/>
      <c r="V803" s="50"/>
      <c r="W803" s="26" t="str">
        <f t="shared" ca="1" si="74"/>
        <v/>
      </c>
    </row>
    <row r="804" spans="1:23" x14ac:dyDescent="0.2">
      <c r="A804" s="24"/>
      <c r="B804" s="49" t="str">
        <f t="shared" si="76"/>
        <v/>
      </c>
      <c r="C804" s="50"/>
      <c r="D804" s="50"/>
      <c r="E804" s="26" t="str">
        <f t="shared" ca="1" si="75"/>
        <v/>
      </c>
      <c r="F804" s="24"/>
      <c r="G804" s="49">
        <f t="shared" si="78"/>
        <v>793</v>
      </c>
      <c r="H804" s="108" t="s">
        <v>288</v>
      </c>
      <c r="I804" s="108" t="s">
        <v>1380</v>
      </c>
      <c r="J804" s="90">
        <v>0</v>
      </c>
      <c r="K804" s="90">
        <v>0</v>
      </c>
      <c r="L804" s="90">
        <v>1.2588577828199998</v>
      </c>
      <c r="M804" s="90">
        <v>27.1</v>
      </c>
      <c r="N804" s="90">
        <v>1.2588577828199998</v>
      </c>
      <c r="O804" s="91">
        <v>81.583725756999996</v>
      </c>
      <c r="P804" s="91">
        <v>0</v>
      </c>
      <c r="Q804" s="103">
        <v>0</v>
      </c>
      <c r="R804" s="26" t="str">
        <f t="shared" ca="1" si="73"/>
        <v>Error</v>
      </c>
      <c r="S804" s="24"/>
      <c r="T804" s="49" t="str">
        <f t="shared" si="77"/>
        <v/>
      </c>
      <c r="U804" s="50"/>
      <c r="V804" s="50"/>
      <c r="W804" s="26" t="str">
        <f t="shared" ca="1" si="74"/>
        <v/>
      </c>
    </row>
    <row r="805" spans="1:23" x14ac:dyDescent="0.2">
      <c r="A805" s="24"/>
      <c r="B805" s="49" t="str">
        <f t="shared" si="76"/>
        <v/>
      </c>
      <c r="C805" s="50"/>
      <c r="D805" s="50"/>
      <c r="E805" s="26" t="str">
        <f t="shared" ca="1" si="75"/>
        <v/>
      </c>
      <c r="F805" s="24"/>
      <c r="G805" s="49">
        <f t="shared" si="78"/>
        <v>794</v>
      </c>
      <c r="H805" s="108" t="s">
        <v>288</v>
      </c>
      <c r="I805" s="108" t="s">
        <v>995</v>
      </c>
      <c r="J805" s="90">
        <v>0</v>
      </c>
      <c r="K805" s="90">
        <v>0</v>
      </c>
      <c r="L805" s="90">
        <v>0.22742457042000003</v>
      </c>
      <c r="M805" s="90">
        <v>8.5</v>
      </c>
      <c r="N805" s="90">
        <v>0.21802743749999998</v>
      </c>
      <c r="O805" s="91">
        <v>44.457425043720001</v>
      </c>
      <c r="P805" s="91">
        <v>0</v>
      </c>
      <c r="Q805" s="103">
        <v>0</v>
      </c>
      <c r="R805" s="26" t="str">
        <f t="shared" ca="1" si="73"/>
        <v/>
      </c>
      <c r="S805" s="24"/>
      <c r="T805" s="49" t="str">
        <f t="shared" si="77"/>
        <v/>
      </c>
      <c r="U805" s="50"/>
      <c r="V805" s="50"/>
      <c r="W805" s="26" t="str">
        <f t="shared" ca="1" si="74"/>
        <v/>
      </c>
    </row>
    <row r="806" spans="1:23" x14ac:dyDescent="0.2">
      <c r="A806" s="24"/>
      <c r="B806" s="49" t="str">
        <f t="shared" si="76"/>
        <v/>
      </c>
      <c r="C806" s="50"/>
      <c r="D806" s="50"/>
      <c r="E806" s="26" t="str">
        <f t="shared" ca="1" si="75"/>
        <v/>
      </c>
      <c r="F806" s="24"/>
      <c r="G806" s="49">
        <f t="shared" si="78"/>
        <v>795</v>
      </c>
      <c r="H806" s="108" t="s">
        <v>288</v>
      </c>
      <c r="I806" s="108" t="s">
        <v>1006</v>
      </c>
      <c r="J806" s="90">
        <v>0</v>
      </c>
      <c r="K806" s="90">
        <v>0</v>
      </c>
      <c r="L806" s="90">
        <v>0.36991759037999999</v>
      </c>
      <c r="M806" s="90">
        <v>11</v>
      </c>
      <c r="N806" s="90">
        <v>0.36251938727999999</v>
      </c>
      <c r="O806" s="91">
        <v>20.773893287689997</v>
      </c>
      <c r="P806" s="91">
        <v>0</v>
      </c>
      <c r="Q806" s="103">
        <v>0</v>
      </c>
      <c r="R806" s="26" t="str">
        <f t="shared" ca="1" si="73"/>
        <v/>
      </c>
      <c r="S806" s="24"/>
      <c r="T806" s="49" t="str">
        <f t="shared" si="77"/>
        <v/>
      </c>
      <c r="U806" s="50"/>
      <c r="V806" s="50"/>
      <c r="W806" s="26" t="str">
        <f t="shared" ca="1" si="74"/>
        <v/>
      </c>
    </row>
    <row r="807" spans="1:23" x14ac:dyDescent="0.2">
      <c r="A807" s="24"/>
      <c r="B807" s="49" t="str">
        <f t="shared" si="76"/>
        <v/>
      </c>
      <c r="C807" s="50"/>
      <c r="D807" s="50"/>
      <c r="E807" s="26" t="str">
        <f t="shared" ca="1" si="75"/>
        <v/>
      </c>
      <c r="F807" s="24"/>
      <c r="G807" s="49">
        <f t="shared" si="78"/>
        <v>796</v>
      </c>
      <c r="H807" s="108" t="s">
        <v>288</v>
      </c>
      <c r="I807" s="108" t="s">
        <v>1016</v>
      </c>
      <c r="J807" s="90">
        <v>0</v>
      </c>
      <c r="K807" s="90">
        <v>0</v>
      </c>
      <c r="L807" s="90">
        <v>0.65319294044999987</v>
      </c>
      <c r="M807" s="90">
        <v>6.799759236479999</v>
      </c>
      <c r="N807" s="90">
        <v>0.64492359711000002</v>
      </c>
      <c r="O807" s="91">
        <v>18.627911857919997</v>
      </c>
      <c r="P807" s="91">
        <v>0</v>
      </c>
      <c r="Q807" s="103">
        <v>0</v>
      </c>
      <c r="R807" s="26" t="str">
        <f t="shared" ca="1" si="73"/>
        <v/>
      </c>
      <c r="S807" s="24"/>
      <c r="T807" s="49" t="str">
        <f t="shared" si="77"/>
        <v/>
      </c>
      <c r="U807" s="50"/>
      <c r="V807" s="50"/>
      <c r="W807" s="26" t="str">
        <f t="shared" ca="1" si="74"/>
        <v/>
      </c>
    </row>
    <row r="808" spans="1:23" x14ac:dyDescent="0.2">
      <c r="A808" s="24"/>
      <c r="B808" s="49" t="str">
        <f t="shared" si="76"/>
        <v/>
      </c>
      <c r="C808" s="50"/>
      <c r="D808" s="50"/>
      <c r="E808" s="26" t="str">
        <f t="shared" ca="1" si="75"/>
        <v/>
      </c>
      <c r="F808" s="24"/>
      <c r="G808" s="49">
        <f t="shared" si="78"/>
        <v>797</v>
      </c>
      <c r="H808" s="108" t="s">
        <v>288</v>
      </c>
      <c r="I808" s="108" t="s">
        <v>1625</v>
      </c>
      <c r="J808" s="90">
        <v>0</v>
      </c>
      <c r="K808" s="90">
        <v>0</v>
      </c>
      <c r="L808" s="90">
        <v>0</v>
      </c>
      <c r="M808" s="90">
        <v>0</v>
      </c>
      <c r="N808" s="90">
        <v>0</v>
      </c>
      <c r="O808" s="91">
        <v>10.019395311230001</v>
      </c>
      <c r="P808" s="91">
        <v>0</v>
      </c>
      <c r="Q808" s="103">
        <v>0</v>
      </c>
      <c r="R808" s="26" t="str">
        <f t="shared" ca="1" si="73"/>
        <v>Error</v>
      </c>
      <c r="S808" s="24"/>
      <c r="T808" s="49" t="str">
        <f t="shared" si="77"/>
        <v/>
      </c>
      <c r="U808" s="50"/>
      <c r="V808" s="50"/>
      <c r="W808" s="26" t="str">
        <f t="shared" ca="1" si="74"/>
        <v/>
      </c>
    </row>
    <row r="809" spans="1:23" x14ac:dyDescent="0.2">
      <c r="A809" s="24"/>
      <c r="B809" s="49" t="str">
        <f t="shared" si="76"/>
        <v/>
      </c>
      <c r="C809" s="50"/>
      <c r="D809" s="50"/>
      <c r="E809" s="26" t="str">
        <f t="shared" ca="1" si="75"/>
        <v/>
      </c>
      <c r="F809" s="24"/>
      <c r="G809" s="49">
        <f t="shared" si="78"/>
        <v>798</v>
      </c>
      <c r="H809" s="108" t="s">
        <v>288</v>
      </c>
      <c r="I809" s="108" t="s">
        <v>1035</v>
      </c>
      <c r="J809" s="90">
        <v>0</v>
      </c>
      <c r="K809" s="90">
        <v>0</v>
      </c>
      <c r="L809" s="90">
        <v>0.25525527868000003</v>
      </c>
      <c r="M809" s="90">
        <v>32.4</v>
      </c>
      <c r="N809" s="90">
        <v>0.25332221364000002</v>
      </c>
      <c r="O809" s="91">
        <v>18.809238697489999</v>
      </c>
      <c r="P809" s="91">
        <v>0</v>
      </c>
      <c r="Q809" s="103">
        <v>0</v>
      </c>
      <c r="R809" s="26" t="str">
        <f t="shared" ca="1" si="73"/>
        <v/>
      </c>
      <c r="S809" s="24"/>
      <c r="T809" s="49" t="str">
        <f t="shared" si="77"/>
        <v/>
      </c>
      <c r="U809" s="50"/>
      <c r="V809" s="50"/>
      <c r="W809" s="26" t="str">
        <f t="shared" ca="1" si="74"/>
        <v/>
      </c>
    </row>
    <row r="810" spans="1:23" x14ac:dyDescent="0.2">
      <c r="A810" s="24"/>
      <c r="B810" s="49" t="str">
        <f t="shared" si="76"/>
        <v/>
      </c>
      <c r="C810" s="50"/>
      <c r="D810" s="50"/>
      <c r="E810" s="26" t="str">
        <f t="shared" ca="1" si="75"/>
        <v/>
      </c>
      <c r="F810" s="24"/>
      <c r="G810" s="49">
        <f t="shared" si="78"/>
        <v>799</v>
      </c>
      <c r="H810" s="108" t="s">
        <v>288</v>
      </c>
      <c r="I810" s="108" t="s">
        <v>1044</v>
      </c>
      <c r="J810" s="90">
        <v>0</v>
      </c>
      <c r="K810" s="90">
        <v>0</v>
      </c>
      <c r="L810" s="90">
        <v>0</v>
      </c>
      <c r="M810" s="90">
        <v>0</v>
      </c>
      <c r="N810" s="90">
        <v>0</v>
      </c>
      <c r="O810" s="91">
        <v>7.6292548699999994E-3</v>
      </c>
      <c r="P810" s="91">
        <v>0</v>
      </c>
      <c r="Q810" s="103">
        <v>0</v>
      </c>
      <c r="R810" s="26" t="str">
        <f t="shared" ca="1" si="73"/>
        <v/>
      </c>
      <c r="S810" s="24"/>
      <c r="T810" s="49" t="str">
        <f t="shared" si="77"/>
        <v/>
      </c>
      <c r="U810" s="50"/>
      <c r="V810" s="50"/>
      <c r="W810" s="26" t="str">
        <f t="shared" ca="1" si="74"/>
        <v/>
      </c>
    </row>
    <row r="811" spans="1:23" x14ac:dyDescent="0.2">
      <c r="A811" s="24"/>
      <c r="B811" s="49" t="str">
        <f t="shared" si="76"/>
        <v/>
      </c>
      <c r="C811" s="50"/>
      <c r="D811" s="50"/>
      <c r="E811" s="26" t="str">
        <f t="shared" ca="1" si="75"/>
        <v/>
      </c>
      <c r="F811" s="24"/>
      <c r="G811" s="49">
        <f t="shared" si="78"/>
        <v>800</v>
      </c>
      <c r="H811" s="108" t="s">
        <v>288</v>
      </c>
      <c r="I811" s="108" t="s">
        <v>288</v>
      </c>
      <c r="J811" s="90">
        <v>0</v>
      </c>
      <c r="K811" s="90">
        <v>0</v>
      </c>
      <c r="L811" s="90">
        <v>0.29937822435</v>
      </c>
      <c r="M811" s="90">
        <v>7</v>
      </c>
      <c r="N811" s="90">
        <v>0.33560699999999999</v>
      </c>
      <c r="O811" s="91">
        <v>11.517213726500001</v>
      </c>
      <c r="P811" s="91">
        <v>0</v>
      </c>
      <c r="Q811" s="103">
        <v>0</v>
      </c>
      <c r="R811" s="26" t="str">
        <f t="shared" ca="1" si="73"/>
        <v/>
      </c>
      <c r="S811" s="24"/>
      <c r="T811" s="49" t="str">
        <f t="shared" si="77"/>
        <v/>
      </c>
      <c r="U811" s="50"/>
      <c r="V811" s="50"/>
      <c r="W811" s="26" t="str">
        <f t="shared" ca="1" si="74"/>
        <v/>
      </c>
    </row>
    <row r="812" spans="1:23" x14ac:dyDescent="0.2">
      <c r="A812" s="24"/>
      <c r="B812" s="49" t="str">
        <f t="shared" si="76"/>
        <v/>
      </c>
      <c r="C812" s="50"/>
      <c r="D812" s="50"/>
      <c r="E812" s="26" t="str">
        <f t="shared" ca="1" si="75"/>
        <v/>
      </c>
      <c r="F812" s="24"/>
      <c r="G812" s="49">
        <f t="shared" si="78"/>
        <v>801</v>
      </c>
      <c r="H812" s="108" t="s">
        <v>288</v>
      </c>
      <c r="I812" s="108" t="s">
        <v>1063</v>
      </c>
      <c r="J812" s="90">
        <v>0</v>
      </c>
      <c r="K812" s="90">
        <v>0</v>
      </c>
      <c r="L812" s="90">
        <v>0.85511199999999998</v>
      </c>
      <c r="M812" s="90">
        <v>60.4</v>
      </c>
      <c r="N812" s="90">
        <v>0.8528887087999999</v>
      </c>
      <c r="O812" s="91">
        <v>29.117872677460003</v>
      </c>
      <c r="P812" s="91">
        <v>0</v>
      </c>
      <c r="Q812" s="103">
        <v>0</v>
      </c>
      <c r="R812" s="26" t="str">
        <f t="shared" ca="1" si="73"/>
        <v/>
      </c>
      <c r="S812" s="24"/>
      <c r="T812" s="49" t="str">
        <f t="shared" si="77"/>
        <v/>
      </c>
      <c r="U812" s="50"/>
      <c r="V812" s="50"/>
      <c r="W812" s="26" t="str">
        <f t="shared" ca="1" si="74"/>
        <v/>
      </c>
    </row>
    <row r="813" spans="1:23" x14ac:dyDescent="0.2">
      <c r="A813" s="24"/>
      <c r="B813" s="49" t="str">
        <f t="shared" si="76"/>
        <v/>
      </c>
      <c r="C813" s="50"/>
      <c r="D813" s="50"/>
      <c r="E813" s="26" t="str">
        <f t="shared" ca="1" si="75"/>
        <v/>
      </c>
      <c r="F813" s="24"/>
      <c r="G813" s="49">
        <f t="shared" si="78"/>
        <v>802</v>
      </c>
      <c r="H813" s="108" t="s">
        <v>288</v>
      </c>
      <c r="I813" s="108" t="s">
        <v>1072</v>
      </c>
      <c r="J813" s="90">
        <v>0</v>
      </c>
      <c r="K813" s="90">
        <v>0</v>
      </c>
      <c r="L813" s="90">
        <v>0.53354193974999997</v>
      </c>
      <c r="M813" s="90">
        <v>1.7</v>
      </c>
      <c r="N813" s="90">
        <v>0.50368242600000002</v>
      </c>
      <c r="O813" s="91">
        <v>30.125903202219998</v>
      </c>
      <c r="P813" s="91">
        <v>0</v>
      </c>
      <c r="Q813" s="103">
        <v>0</v>
      </c>
      <c r="R813" s="26" t="str">
        <f t="shared" ca="1" si="73"/>
        <v/>
      </c>
      <c r="S813" s="24"/>
      <c r="T813" s="49" t="str">
        <f t="shared" si="77"/>
        <v/>
      </c>
      <c r="U813" s="50"/>
      <c r="V813" s="50"/>
      <c r="W813" s="26" t="str">
        <f t="shared" ca="1" si="74"/>
        <v/>
      </c>
    </row>
    <row r="814" spans="1:23" x14ac:dyDescent="0.2">
      <c r="A814" s="24"/>
      <c r="B814" s="49" t="str">
        <f t="shared" si="76"/>
        <v/>
      </c>
      <c r="C814" s="50"/>
      <c r="D814" s="50"/>
      <c r="E814" s="26" t="str">
        <f t="shared" ca="1" si="75"/>
        <v/>
      </c>
      <c r="F814" s="24"/>
      <c r="G814" s="49">
        <f t="shared" si="78"/>
        <v>803</v>
      </c>
      <c r="H814" s="108" t="s">
        <v>288</v>
      </c>
      <c r="I814" s="108" t="s">
        <v>1079</v>
      </c>
      <c r="J814" s="90">
        <v>0</v>
      </c>
      <c r="K814" s="90">
        <v>0</v>
      </c>
      <c r="L814" s="90">
        <v>24.791698046640001</v>
      </c>
      <c r="M814" s="90">
        <v>127.9</v>
      </c>
      <c r="N814" s="90">
        <v>24.972559919999998</v>
      </c>
      <c r="O814" s="91">
        <v>252.87928135876999</v>
      </c>
      <c r="P814" s="91">
        <v>13.00868573368</v>
      </c>
      <c r="Q814" s="103">
        <v>0.47839530950000003</v>
      </c>
      <c r="R814" s="26" t="str">
        <f t="shared" ca="1" si="73"/>
        <v/>
      </c>
      <c r="S814" s="24"/>
      <c r="T814" s="49" t="str">
        <f t="shared" si="77"/>
        <v/>
      </c>
      <c r="U814" s="50"/>
      <c r="V814" s="50"/>
      <c r="W814" s="26" t="str">
        <f t="shared" ca="1" si="74"/>
        <v/>
      </c>
    </row>
    <row r="815" spans="1:23" x14ac:dyDescent="0.2">
      <c r="A815" s="24"/>
      <c r="B815" s="49" t="str">
        <f t="shared" si="76"/>
        <v/>
      </c>
      <c r="C815" s="50"/>
      <c r="D815" s="50"/>
      <c r="E815" s="26" t="str">
        <f t="shared" ca="1" si="75"/>
        <v/>
      </c>
      <c r="F815" s="24"/>
      <c r="G815" s="49">
        <f t="shared" si="78"/>
        <v>804</v>
      </c>
      <c r="H815" s="108" t="s">
        <v>288</v>
      </c>
      <c r="I815" s="108" t="s">
        <v>1626</v>
      </c>
      <c r="J815" s="90">
        <v>0</v>
      </c>
      <c r="K815" s="90">
        <v>0</v>
      </c>
      <c r="L815" s="90">
        <v>0.25525527868000003</v>
      </c>
      <c r="M815" s="90">
        <v>32.4</v>
      </c>
      <c r="N815" s="90">
        <v>0.25332221364000002</v>
      </c>
      <c r="O815" s="91">
        <v>18.809238697489999</v>
      </c>
      <c r="P815" s="91">
        <v>0</v>
      </c>
      <c r="Q815" s="103">
        <v>0</v>
      </c>
      <c r="R815" s="26" t="str">
        <f t="shared" ca="1" si="73"/>
        <v>Error</v>
      </c>
      <c r="S815" s="24"/>
      <c r="T815" s="49" t="str">
        <f t="shared" si="77"/>
        <v/>
      </c>
      <c r="U815" s="50"/>
      <c r="V815" s="50"/>
      <c r="W815" s="26" t="str">
        <f t="shared" ca="1" si="74"/>
        <v/>
      </c>
    </row>
    <row r="816" spans="1:23" x14ac:dyDescent="0.2">
      <c r="A816" s="24"/>
      <c r="B816" s="49" t="str">
        <f t="shared" si="76"/>
        <v/>
      </c>
      <c r="C816" s="50"/>
      <c r="D816" s="50"/>
      <c r="E816" s="26" t="str">
        <f t="shared" ca="1" si="75"/>
        <v/>
      </c>
      <c r="F816" s="24"/>
      <c r="G816" s="49">
        <f t="shared" si="78"/>
        <v>805</v>
      </c>
      <c r="H816" s="108" t="s">
        <v>288</v>
      </c>
      <c r="I816" s="108" t="s">
        <v>1086</v>
      </c>
      <c r="J816" s="90">
        <v>0</v>
      </c>
      <c r="K816" s="90">
        <v>0</v>
      </c>
      <c r="L816" s="90">
        <v>0</v>
      </c>
      <c r="M816" s="90">
        <v>16.3</v>
      </c>
      <c r="N816" s="90">
        <v>0.19976067488000002</v>
      </c>
      <c r="O816" s="91">
        <v>36.161785702000003</v>
      </c>
      <c r="P816" s="91">
        <v>0</v>
      </c>
      <c r="Q816" s="103">
        <v>0</v>
      </c>
      <c r="R816" s="26" t="str">
        <f t="shared" ca="1" si="73"/>
        <v/>
      </c>
      <c r="S816" s="24"/>
      <c r="T816" s="49" t="str">
        <f t="shared" si="77"/>
        <v/>
      </c>
      <c r="U816" s="50"/>
      <c r="V816" s="50"/>
      <c r="W816" s="26" t="str">
        <f t="shared" ca="1" si="74"/>
        <v/>
      </c>
    </row>
    <row r="817" spans="1:23" x14ac:dyDescent="0.2">
      <c r="A817" s="24"/>
      <c r="B817" s="49" t="str">
        <f t="shared" si="76"/>
        <v/>
      </c>
      <c r="C817" s="50"/>
      <c r="D817" s="50"/>
      <c r="E817" s="26" t="str">
        <f t="shared" ca="1" si="75"/>
        <v/>
      </c>
      <c r="F817" s="24"/>
      <c r="G817" s="49">
        <f t="shared" si="78"/>
        <v>806</v>
      </c>
      <c r="H817" s="108" t="s">
        <v>288</v>
      </c>
      <c r="I817" s="108" t="s">
        <v>1627</v>
      </c>
      <c r="J817" s="90">
        <v>0</v>
      </c>
      <c r="K817" s="90">
        <v>0</v>
      </c>
      <c r="L817" s="90">
        <v>0.33587949779999993</v>
      </c>
      <c r="M817" s="90">
        <v>4.9352556893899999</v>
      </c>
      <c r="N817" s="90">
        <v>0.33587949779999993</v>
      </c>
      <c r="O817" s="91">
        <v>53.969073196720004</v>
      </c>
      <c r="P817" s="91">
        <v>0</v>
      </c>
      <c r="Q817" s="103">
        <v>0</v>
      </c>
      <c r="R817" s="26" t="str">
        <f t="shared" ca="1" si="73"/>
        <v>Error</v>
      </c>
      <c r="S817" s="24"/>
      <c r="T817" s="49" t="str">
        <f t="shared" si="77"/>
        <v/>
      </c>
      <c r="U817" s="50"/>
      <c r="V817" s="50"/>
      <c r="W817" s="26" t="str">
        <f t="shared" ca="1" si="74"/>
        <v/>
      </c>
    </row>
    <row r="818" spans="1:23" x14ac:dyDescent="0.2">
      <c r="A818" s="24"/>
      <c r="B818" s="49" t="str">
        <f t="shared" si="76"/>
        <v/>
      </c>
      <c r="C818" s="50"/>
      <c r="D818" s="50"/>
      <c r="E818" s="26" t="str">
        <f t="shared" ca="1" si="75"/>
        <v/>
      </c>
      <c r="F818" s="24"/>
      <c r="G818" s="49">
        <f t="shared" si="78"/>
        <v>807</v>
      </c>
      <c r="H818" s="108" t="s">
        <v>288</v>
      </c>
      <c r="I818" s="108" t="s">
        <v>327</v>
      </c>
      <c r="J818" s="90">
        <v>0</v>
      </c>
      <c r="K818" s="90">
        <v>0</v>
      </c>
      <c r="L818" s="90">
        <v>0.1706105637</v>
      </c>
      <c r="M818" s="90">
        <v>1.0728149554499999</v>
      </c>
      <c r="N818" s="90">
        <v>0</v>
      </c>
      <c r="O818" s="91">
        <v>0.33138640877999997</v>
      </c>
      <c r="P818" s="91">
        <v>0</v>
      </c>
      <c r="Q818" s="103">
        <v>0</v>
      </c>
      <c r="R818" s="26" t="str">
        <f t="shared" ca="1" si="73"/>
        <v/>
      </c>
      <c r="S818" s="24"/>
      <c r="T818" s="49" t="str">
        <f t="shared" si="77"/>
        <v/>
      </c>
      <c r="U818" s="50"/>
      <c r="V818" s="50"/>
      <c r="W818" s="26" t="str">
        <f t="shared" ca="1" si="74"/>
        <v/>
      </c>
    </row>
    <row r="819" spans="1:23" x14ac:dyDescent="0.2">
      <c r="A819" s="24"/>
      <c r="B819" s="49" t="str">
        <f t="shared" si="76"/>
        <v/>
      </c>
      <c r="C819" s="50"/>
      <c r="D819" s="50"/>
      <c r="E819" s="26" t="str">
        <f t="shared" ca="1" si="75"/>
        <v/>
      </c>
      <c r="F819" s="24"/>
      <c r="G819" s="49">
        <f t="shared" si="78"/>
        <v>808</v>
      </c>
      <c r="H819" s="108" t="s">
        <v>288</v>
      </c>
      <c r="I819" s="108" t="s">
        <v>1104</v>
      </c>
      <c r="J819" s="90">
        <v>0</v>
      </c>
      <c r="K819" s="90">
        <v>0</v>
      </c>
      <c r="L819" s="90">
        <v>1.0086094404000001</v>
      </c>
      <c r="M819" s="90">
        <v>17.399999999999999</v>
      </c>
      <c r="N819" s="90">
        <v>1.0044555001200002</v>
      </c>
      <c r="O819" s="91">
        <v>27.969571562730003</v>
      </c>
      <c r="P819" s="91">
        <v>0</v>
      </c>
      <c r="Q819" s="103">
        <v>0</v>
      </c>
      <c r="R819" s="26" t="str">
        <f t="shared" ca="1" si="73"/>
        <v/>
      </c>
      <c r="S819" s="24"/>
      <c r="T819" s="49" t="str">
        <f t="shared" si="77"/>
        <v/>
      </c>
      <c r="U819" s="50"/>
      <c r="V819" s="50"/>
      <c r="W819" s="26" t="str">
        <f t="shared" ca="1" si="74"/>
        <v/>
      </c>
    </row>
    <row r="820" spans="1:23" x14ac:dyDescent="0.2">
      <c r="A820" s="24"/>
      <c r="B820" s="49" t="str">
        <f t="shared" si="76"/>
        <v/>
      </c>
      <c r="C820" s="50"/>
      <c r="D820" s="50"/>
      <c r="E820" s="26" t="str">
        <f t="shared" ca="1" si="75"/>
        <v/>
      </c>
      <c r="F820" s="24"/>
      <c r="G820" s="49">
        <f t="shared" si="78"/>
        <v>809</v>
      </c>
      <c r="H820" s="108" t="s">
        <v>288</v>
      </c>
      <c r="I820" s="108" t="s">
        <v>1109</v>
      </c>
      <c r="J820" s="90">
        <v>0</v>
      </c>
      <c r="K820" s="90">
        <v>0</v>
      </c>
      <c r="L820" s="90">
        <v>1.5644248679399999</v>
      </c>
      <c r="M820" s="90">
        <v>29.830727475159996</v>
      </c>
      <c r="N820" s="90">
        <v>1.5326682794099999</v>
      </c>
      <c r="O820" s="91">
        <v>46.900492193179993</v>
      </c>
      <c r="P820" s="91">
        <v>0</v>
      </c>
      <c r="Q820" s="103">
        <v>0</v>
      </c>
      <c r="R820" s="26" t="str">
        <f t="shared" ca="1" si="73"/>
        <v/>
      </c>
      <c r="S820" s="24"/>
      <c r="T820" s="49" t="str">
        <f t="shared" si="77"/>
        <v/>
      </c>
      <c r="U820" s="50"/>
      <c r="V820" s="50"/>
      <c r="W820" s="26" t="str">
        <f t="shared" ca="1" si="74"/>
        <v/>
      </c>
    </row>
    <row r="821" spans="1:23" x14ac:dyDescent="0.2">
      <c r="A821" s="24"/>
      <c r="B821" s="49" t="str">
        <f t="shared" si="76"/>
        <v/>
      </c>
      <c r="C821" s="50"/>
      <c r="D821" s="50"/>
      <c r="E821" s="26" t="str">
        <f t="shared" ca="1" si="75"/>
        <v/>
      </c>
      <c r="F821" s="24"/>
      <c r="G821" s="49">
        <f t="shared" si="78"/>
        <v>810</v>
      </c>
      <c r="H821" s="108" t="s">
        <v>288</v>
      </c>
      <c r="I821" s="108" t="s">
        <v>1114</v>
      </c>
      <c r="J821" s="90">
        <v>0</v>
      </c>
      <c r="K821" s="90">
        <v>0</v>
      </c>
      <c r="L821" s="90">
        <v>0.28548288855999998</v>
      </c>
      <c r="M821" s="90">
        <v>25.4</v>
      </c>
      <c r="N821" s="90">
        <v>0.22687104215999998</v>
      </c>
      <c r="O821" s="91">
        <v>15.956223551219997</v>
      </c>
      <c r="P821" s="91">
        <v>0</v>
      </c>
      <c r="Q821" s="103">
        <v>0</v>
      </c>
      <c r="R821" s="26" t="str">
        <f t="shared" ca="1" si="73"/>
        <v/>
      </c>
      <c r="S821" s="24"/>
      <c r="T821" s="49" t="str">
        <f t="shared" si="77"/>
        <v/>
      </c>
      <c r="U821" s="50"/>
      <c r="V821" s="50"/>
      <c r="W821" s="26" t="str">
        <f t="shared" ca="1" si="74"/>
        <v/>
      </c>
    </row>
    <row r="822" spans="1:23" x14ac:dyDescent="0.2">
      <c r="A822" s="24"/>
      <c r="B822" s="49" t="str">
        <f t="shared" si="76"/>
        <v/>
      </c>
      <c r="C822" s="50"/>
      <c r="D822" s="50"/>
      <c r="E822" s="26" t="str">
        <f t="shared" ca="1" si="75"/>
        <v/>
      </c>
      <c r="F822" s="24"/>
      <c r="G822" s="49">
        <f t="shared" si="78"/>
        <v>811</v>
      </c>
      <c r="H822" s="108" t="s">
        <v>288</v>
      </c>
      <c r="I822" s="108" t="s">
        <v>1628</v>
      </c>
      <c r="J822" s="90">
        <v>0</v>
      </c>
      <c r="K822" s="90">
        <v>0</v>
      </c>
      <c r="L822" s="90">
        <v>0</v>
      </c>
      <c r="M822" s="90">
        <v>0</v>
      </c>
      <c r="N822" s="90">
        <v>5.8958025000000004E-2</v>
      </c>
      <c r="O822" s="91">
        <v>105.34826931221001</v>
      </c>
      <c r="P822" s="91">
        <v>0</v>
      </c>
      <c r="Q822" s="103">
        <v>0</v>
      </c>
      <c r="R822" s="26" t="str">
        <f t="shared" ca="1" si="73"/>
        <v>Error</v>
      </c>
      <c r="S822" s="24"/>
      <c r="T822" s="49" t="str">
        <f t="shared" si="77"/>
        <v/>
      </c>
      <c r="U822" s="50"/>
      <c r="V822" s="50"/>
      <c r="W822" s="26" t="str">
        <f t="shared" ca="1" si="74"/>
        <v/>
      </c>
    </row>
    <row r="823" spans="1:23" x14ac:dyDescent="0.2">
      <c r="A823" s="24"/>
      <c r="B823" s="49" t="str">
        <f t="shared" si="76"/>
        <v/>
      </c>
      <c r="C823" s="50"/>
      <c r="D823" s="50"/>
      <c r="E823" s="26" t="str">
        <f t="shared" ca="1" si="75"/>
        <v/>
      </c>
      <c r="F823" s="24"/>
      <c r="G823" s="49">
        <f t="shared" si="78"/>
        <v>812</v>
      </c>
      <c r="H823" s="108" t="s">
        <v>288</v>
      </c>
      <c r="I823" s="108" t="s">
        <v>1629</v>
      </c>
      <c r="J823" s="90">
        <v>0</v>
      </c>
      <c r="K823" s="90">
        <v>0</v>
      </c>
      <c r="L823" s="90">
        <v>0.35100099999999995</v>
      </c>
      <c r="M823" s="90">
        <v>34</v>
      </c>
      <c r="N823" s="90">
        <v>0.35100099999999995</v>
      </c>
      <c r="O823" s="91">
        <v>19.270220302720002</v>
      </c>
      <c r="P823" s="91">
        <v>0</v>
      </c>
      <c r="Q823" s="103">
        <v>0</v>
      </c>
      <c r="R823" s="26" t="str">
        <f t="shared" ca="1" si="73"/>
        <v>Error</v>
      </c>
      <c r="S823" s="24"/>
      <c r="T823" s="49" t="str">
        <f t="shared" si="77"/>
        <v/>
      </c>
      <c r="U823" s="50"/>
      <c r="V823" s="50"/>
      <c r="W823" s="26" t="str">
        <f t="shared" ca="1" si="74"/>
        <v/>
      </c>
    </row>
    <row r="824" spans="1:23" x14ac:dyDescent="0.2">
      <c r="A824" s="24"/>
      <c r="B824" s="49" t="str">
        <f t="shared" si="76"/>
        <v/>
      </c>
      <c r="C824" s="50"/>
      <c r="D824" s="50"/>
      <c r="E824" s="26" t="str">
        <f t="shared" ca="1" si="75"/>
        <v/>
      </c>
      <c r="F824" s="24"/>
      <c r="G824" s="49">
        <f t="shared" si="78"/>
        <v>813</v>
      </c>
      <c r="H824" s="108" t="s">
        <v>288</v>
      </c>
      <c r="I824" s="108" t="s">
        <v>1124</v>
      </c>
      <c r="J824" s="90">
        <v>0</v>
      </c>
      <c r="K824" s="90">
        <v>0</v>
      </c>
      <c r="L824" s="90">
        <v>2.0446477058400001</v>
      </c>
      <c r="M824" s="90">
        <v>17</v>
      </c>
      <c r="N824" s="90">
        <v>2.0620221807200001</v>
      </c>
      <c r="O824" s="91">
        <v>50.229502692339992</v>
      </c>
      <c r="P824" s="91">
        <v>0</v>
      </c>
      <c r="Q824" s="103">
        <v>0</v>
      </c>
      <c r="R824" s="26" t="str">
        <f t="shared" ca="1" si="73"/>
        <v/>
      </c>
      <c r="S824" s="24"/>
      <c r="T824" s="49" t="str">
        <f t="shared" si="77"/>
        <v/>
      </c>
      <c r="U824" s="50"/>
      <c r="V824" s="50"/>
      <c r="W824" s="26" t="str">
        <f t="shared" ca="1" si="74"/>
        <v/>
      </c>
    </row>
    <row r="825" spans="1:23" x14ac:dyDescent="0.2">
      <c r="A825" s="24"/>
      <c r="B825" s="49" t="str">
        <f t="shared" si="76"/>
        <v/>
      </c>
      <c r="C825" s="50"/>
      <c r="D825" s="50"/>
      <c r="E825" s="26" t="str">
        <f t="shared" ca="1" si="75"/>
        <v/>
      </c>
      <c r="F825" s="24"/>
      <c r="G825" s="49">
        <f t="shared" si="78"/>
        <v>814</v>
      </c>
      <c r="H825" s="108" t="s">
        <v>288</v>
      </c>
      <c r="I825" s="108" t="s">
        <v>1630</v>
      </c>
      <c r="J825" s="90">
        <v>0</v>
      </c>
      <c r="K825" s="90">
        <v>0</v>
      </c>
      <c r="L825" s="90">
        <v>11.171967930000001</v>
      </c>
      <c r="M825" s="90">
        <v>208.1</v>
      </c>
      <c r="N825" s="90">
        <v>11.151814320000002</v>
      </c>
      <c r="O825" s="91">
        <v>1082.4469855337202</v>
      </c>
      <c r="P825" s="91">
        <v>0.62070866999999996</v>
      </c>
      <c r="Q825" s="103">
        <v>0</v>
      </c>
      <c r="R825" s="26" t="str">
        <f t="shared" ca="1" si="73"/>
        <v>Error</v>
      </c>
      <c r="S825" s="24"/>
      <c r="T825" s="49" t="str">
        <f t="shared" si="77"/>
        <v/>
      </c>
      <c r="U825" s="50"/>
      <c r="V825" s="50"/>
      <c r="W825" s="26" t="str">
        <f t="shared" ca="1" si="74"/>
        <v/>
      </c>
    </row>
    <row r="826" spans="1:23" x14ac:dyDescent="0.2">
      <c r="A826" s="24"/>
      <c r="B826" s="49" t="str">
        <f t="shared" si="76"/>
        <v/>
      </c>
      <c r="C826" s="50"/>
      <c r="D826" s="50"/>
      <c r="E826" s="26" t="str">
        <f t="shared" ca="1" si="75"/>
        <v/>
      </c>
      <c r="F826" s="24"/>
      <c r="G826" s="49">
        <f t="shared" si="78"/>
        <v>815</v>
      </c>
      <c r="H826" s="108" t="s">
        <v>288</v>
      </c>
      <c r="I826" s="108" t="s">
        <v>1130</v>
      </c>
      <c r="J826" s="90">
        <v>0</v>
      </c>
      <c r="K826" s="90">
        <v>0</v>
      </c>
      <c r="L826" s="90">
        <v>0.26162999999999997</v>
      </c>
      <c r="M826" s="90">
        <v>4.9000000000000004</v>
      </c>
      <c r="N826" s="90">
        <v>0.25993202129999998</v>
      </c>
      <c r="O826" s="91">
        <v>6.5810795257299999</v>
      </c>
      <c r="P826" s="91">
        <v>0</v>
      </c>
      <c r="Q826" s="103">
        <v>0</v>
      </c>
      <c r="R826" s="26" t="str">
        <f t="shared" ca="1" si="73"/>
        <v/>
      </c>
      <c r="S826" s="24"/>
      <c r="T826" s="49" t="str">
        <f t="shared" si="77"/>
        <v/>
      </c>
      <c r="U826" s="50"/>
      <c r="V826" s="50"/>
      <c r="W826" s="26" t="str">
        <f t="shared" ca="1" si="74"/>
        <v/>
      </c>
    </row>
    <row r="827" spans="1:23" x14ac:dyDescent="0.2">
      <c r="A827" s="24"/>
      <c r="B827" s="49" t="str">
        <f t="shared" si="76"/>
        <v/>
      </c>
      <c r="C827" s="50"/>
      <c r="D827" s="50"/>
      <c r="E827" s="26" t="str">
        <f t="shared" ca="1" si="75"/>
        <v/>
      </c>
      <c r="F827" s="24"/>
      <c r="G827" s="49">
        <f t="shared" si="78"/>
        <v>816</v>
      </c>
      <c r="H827" s="108" t="s">
        <v>288</v>
      </c>
      <c r="I827" s="108" t="s">
        <v>1135</v>
      </c>
      <c r="J827" s="90">
        <v>0</v>
      </c>
      <c r="K827" s="90">
        <v>0</v>
      </c>
      <c r="L827" s="90">
        <v>0.29271200000000003</v>
      </c>
      <c r="M827" s="90">
        <v>9.1248286197499997</v>
      </c>
      <c r="N827" s="90">
        <v>0.29271200000000003</v>
      </c>
      <c r="O827" s="91">
        <v>44.764336573109993</v>
      </c>
      <c r="P827" s="91">
        <v>0</v>
      </c>
      <c r="Q827" s="103">
        <v>0</v>
      </c>
      <c r="R827" s="26" t="str">
        <f t="shared" ca="1" si="73"/>
        <v/>
      </c>
      <c r="S827" s="24"/>
      <c r="T827" s="49" t="str">
        <f t="shared" si="77"/>
        <v/>
      </c>
      <c r="U827" s="50"/>
      <c r="V827" s="50"/>
      <c r="W827" s="26" t="str">
        <f t="shared" ca="1" si="74"/>
        <v/>
      </c>
    </row>
    <row r="828" spans="1:23" x14ac:dyDescent="0.2">
      <c r="A828" s="24"/>
      <c r="B828" s="49" t="str">
        <f t="shared" si="76"/>
        <v/>
      </c>
      <c r="C828" s="50"/>
      <c r="D828" s="50"/>
      <c r="E828" s="26" t="str">
        <f t="shared" ca="1" si="75"/>
        <v/>
      </c>
      <c r="F828" s="24"/>
      <c r="G828" s="49">
        <f t="shared" si="78"/>
        <v>817</v>
      </c>
      <c r="H828" s="108" t="s">
        <v>288</v>
      </c>
      <c r="I828" s="108" t="s">
        <v>990</v>
      </c>
      <c r="J828" s="90">
        <v>0</v>
      </c>
      <c r="K828" s="90">
        <v>0</v>
      </c>
      <c r="L828" s="90">
        <v>0.85924199999999995</v>
      </c>
      <c r="M828" s="90">
        <v>10.3</v>
      </c>
      <c r="N828" s="90">
        <v>0.85924199999999995</v>
      </c>
      <c r="O828" s="91">
        <v>17.330709603750002</v>
      </c>
      <c r="P828" s="91">
        <v>0</v>
      </c>
      <c r="Q828" s="103">
        <v>0</v>
      </c>
      <c r="R828" s="26" t="str">
        <f t="shared" ca="1" si="73"/>
        <v/>
      </c>
      <c r="S828" s="24"/>
      <c r="T828" s="49" t="str">
        <f t="shared" si="77"/>
        <v/>
      </c>
      <c r="U828" s="50"/>
      <c r="V828" s="50"/>
      <c r="W828" s="26" t="str">
        <f t="shared" ca="1" si="74"/>
        <v/>
      </c>
    </row>
    <row r="829" spans="1:23" x14ac:dyDescent="0.2">
      <c r="A829" s="24"/>
      <c r="B829" s="49" t="str">
        <f t="shared" si="76"/>
        <v/>
      </c>
      <c r="C829" s="50"/>
      <c r="D829" s="50"/>
      <c r="E829" s="26" t="str">
        <f t="shared" ca="1" si="75"/>
        <v/>
      </c>
      <c r="F829" s="24"/>
      <c r="G829" s="49">
        <f t="shared" si="78"/>
        <v>818</v>
      </c>
      <c r="H829" s="108" t="s">
        <v>288</v>
      </c>
      <c r="I829" s="108" t="s">
        <v>1144</v>
      </c>
      <c r="J829" s="90">
        <v>0</v>
      </c>
      <c r="K829" s="90">
        <v>0</v>
      </c>
      <c r="L829" s="90">
        <v>0.160882</v>
      </c>
      <c r="M829" s="90">
        <v>11.5</v>
      </c>
      <c r="N829" s="90">
        <v>0.160882</v>
      </c>
      <c r="O829" s="91">
        <v>13.722096946099999</v>
      </c>
      <c r="P829" s="91">
        <v>0</v>
      </c>
      <c r="Q829" s="103">
        <v>0</v>
      </c>
      <c r="R829" s="26" t="str">
        <f t="shared" ca="1" si="73"/>
        <v/>
      </c>
      <c r="S829" s="24"/>
      <c r="T829" s="49" t="str">
        <f t="shared" si="77"/>
        <v/>
      </c>
      <c r="U829" s="50"/>
      <c r="V829" s="50"/>
      <c r="W829" s="26" t="str">
        <f t="shared" ca="1" si="74"/>
        <v/>
      </c>
    </row>
    <row r="830" spans="1:23" x14ac:dyDescent="0.2">
      <c r="A830" s="24"/>
      <c r="B830" s="49" t="str">
        <f t="shared" si="76"/>
        <v/>
      </c>
      <c r="C830" s="50"/>
      <c r="D830" s="50"/>
      <c r="E830" s="26" t="str">
        <f t="shared" ca="1" si="75"/>
        <v/>
      </c>
      <c r="F830" s="24"/>
      <c r="G830" s="49">
        <f t="shared" si="78"/>
        <v>819</v>
      </c>
      <c r="H830" s="108" t="s">
        <v>288</v>
      </c>
      <c r="I830" s="108" t="s">
        <v>1631</v>
      </c>
      <c r="J830" s="90">
        <v>0</v>
      </c>
      <c r="K830" s="90">
        <v>0</v>
      </c>
      <c r="L830" s="90">
        <v>1.73963070855</v>
      </c>
      <c r="M830" s="90">
        <v>11.1</v>
      </c>
      <c r="N830" s="90">
        <v>1.6937888404500001</v>
      </c>
      <c r="O830" s="91">
        <v>12.29595074855</v>
      </c>
      <c r="P830" s="91">
        <v>0</v>
      </c>
      <c r="Q830" s="103">
        <v>0</v>
      </c>
      <c r="R830" s="26" t="str">
        <f t="shared" ca="1" si="73"/>
        <v>Error</v>
      </c>
      <c r="S830" s="24"/>
      <c r="T830" s="49" t="str">
        <f t="shared" si="77"/>
        <v/>
      </c>
      <c r="U830" s="50"/>
      <c r="V830" s="50"/>
      <c r="W830" s="26" t="str">
        <f t="shared" ca="1" si="74"/>
        <v/>
      </c>
    </row>
    <row r="831" spans="1:23" x14ac:dyDescent="0.2">
      <c r="A831" s="24"/>
      <c r="B831" s="49" t="str">
        <f t="shared" si="76"/>
        <v/>
      </c>
      <c r="C831" s="50"/>
      <c r="D831" s="50"/>
      <c r="E831" s="26" t="str">
        <f t="shared" ca="1" si="75"/>
        <v/>
      </c>
      <c r="F831" s="24"/>
      <c r="G831" s="49">
        <f t="shared" si="78"/>
        <v>820</v>
      </c>
      <c r="H831" s="108" t="s">
        <v>288</v>
      </c>
      <c r="I831" s="108" t="s">
        <v>1392</v>
      </c>
      <c r="J831" s="90">
        <v>0</v>
      </c>
      <c r="K831" s="90">
        <v>0</v>
      </c>
      <c r="L831" s="90">
        <v>0.37609399999999998</v>
      </c>
      <c r="M831" s="90">
        <v>46.9</v>
      </c>
      <c r="N831" s="90">
        <v>0.37609399999999998</v>
      </c>
      <c r="O831" s="91">
        <v>24.561145163650004</v>
      </c>
      <c r="P831" s="91">
        <v>0</v>
      </c>
      <c r="Q831" s="103">
        <v>0</v>
      </c>
      <c r="R831" s="26" t="str">
        <f t="shared" ca="1" si="73"/>
        <v>Error</v>
      </c>
      <c r="S831" s="24"/>
      <c r="T831" s="49" t="str">
        <f t="shared" si="77"/>
        <v/>
      </c>
      <c r="U831" s="50"/>
      <c r="V831" s="50"/>
      <c r="W831" s="26" t="str">
        <f t="shared" ca="1" si="74"/>
        <v/>
      </c>
    </row>
    <row r="832" spans="1:23" x14ac:dyDescent="0.2">
      <c r="A832" s="24"/>
      <c r="B832" s="49" t="str">
        <f t="shared" si="76"/>
        <v/>
      </c>
      <c r="C832" s="50"/>
      <c r="D832" s="50"/>
      <c r="E832" s="26" t="str">
        <f t="shared" ca="1" si="75"/>
        <v/>
      </c>
      <c r="F832" s="24"/>
      <c r="G832" s="49">
        <f t="shared" si="78"/>
        <v>821</v>
      </c>
      <c r="H832" s="108" t="s">
        <v>288</v>
      </c>
      <c r="I832" s="108" t="s">
        <v>1158</v>
      </c>
      <c r="J832" s="90">
        <v>0</v>
      </c>
      <c r="K832" s="90">
        <v>0</v>
      </c>
      <c r="L832" s="90">
        <v>0.17668935827999999</v>
      </c>
      <c r="M832" s="90">
        <v>10.290545709949999</v>
      </c>
      <c r="N832" s="90">
        <v>0.19537771656</v>
      </c>
      <c r="O832" s="91">
        <v>14.253418384849999</v>
      </c>
      <c r="P832" s="91">
        <v>0</v>
      </c>
      <c r="Q832" s="103">
        <v>0</v>
      </c>
      <c r="R832" s="26" t="str">
        <f t="shared" ca="1" si="73"/>
        <v/>
      </c>
      <c r="S832" s="24"/>
      <c r="T832" s="49" t="str">
        <f t="shared" si="77"/>
        <v/>
      </c>
      <c r="U832" s="50"/>
      <c r="V832" s="50"/>
      <c r="W832" s="26" t="str">
        <f t="shared" ca="1" si="74"/>
        <v/>
      </c>
    </row>
    <row r="833" spans="1:23" x14ac:dyDescent="0.2">
      <c r="A833" s="24"/>
      <c r="B833" s="49" t="str">
        <f t="shared" si="76"/>
        <v/>
      </c>
      <c r="C833" s="50"/>
      <c r="D833" s="50"/>
      <c r="E833" s="26" t="str">
        <f t="shared" ca="1" si="75"/>
        <v/>
      </c>
      <c r="F833" s="24"/>
      <c r="G833" s="49">
        <f t="shared" si="78"/>
        <v>822</v>
      </c>
      <c r="H833" s="108" t="s">
        <v>288</v>
      </c>
      <c r="I833" s="108" t="s">
        <v>1162</v>
      </c>
      <c r="J833" s="90">
        <v>0</v>
      </c>
      <c r="K833" s="90">
        <v>0</v>
      </c>
      <c r="L833" s="90">
        <v>0.46432842600000002</v>
      </c>
      <c r="M833" s="90">
        <v>33.1</v>
      </c>
      <c r="N833" s="90">
        <v>0.37579092600000003</v>
      </c>
      <c r="O833" s="91">
        <v>71.987938543439995</v>
      </c>
      <c r="P833" s="91">
        <v>0</v>
      </c>
      <c r="Q833" s="103">
        <v>0</v>
      </c>
      <c r="R833" s="26" t="str">
        <f t="shared" ca="1" si="73"/>
        <v/>
      </c>
      <c r="S833" s="24"/>
      <c r="T833" s="49" t="str">
        <f t="shared" si="77"/>
        <v/>
      </c>
      <c r="U833" s="50"/>
      <c r="V833" s="50"/>
      <c r="W833" s="26" t="str">
        <f t="shared" ca="1" si="74"/>
        <v/>
      </c>
    </row>
    <row r="834" spans="1:23" x14ac:dyDescent="0.2">
      <c r="A834" s="24"/>
      <c r="B834" s="49" t="str">
        <f t="shared" si="76"/>
        <v/>
      </c>
      <c r="C834" s="50"/>
      <c r="D834" s="50"/>
      <c r="E834" s="26" t="str">
        <f t="shared" ca="1" si="75"/>
        <v/>
      </c>
      <c r="F834" s="24"/>
      <c r="G834" s="49">
        <f t="shared" si="78"/>
        <v>823</v>
      </c>
      <c r="H834" s="108" t="s">
        <v>288</v>
      </c>
      <c r="I834" s="108" t="s">
        <v>1166</v>
      </c>
      <c r="J834" s="90">
        <v>0</v>
      </c>
      <c r="K834" s="90">
        <v>0</v>
      </c>
      <c r="L834" s="90">
        <v>0.35521897275000003</v>
      </c>
      <c r="M834" s="90">
        <v>42</v>
      </c>
      <c r="N834" s="90">
        <v>0.31833783324000003</v>
      </c>
      <c r="O834" s="91">
        <v>53.215741860169999</v>
      </c>
      <c r="P834" s="91">
        <v>0</v>
      </c>
      <c r="Q834" s="103">
        <v>0</v>
      </c>
      <c r="R834" s="26" t="str">
        <f t="shared" ca="1" si="73"/>
        <v/>
      </c>
      <c r="S834" s="24"/>
      <c r="T834" s="49" t="str">
        <f t="shared" si="77"/>
        <v/>
      </c>
      <c r="U834" s="50"/>
      <c r="V834" s="50"/>
      <c r="W834" s="26" t="str">
        <f t="shared" ca="1" si="74"/>
        <v/>
      </c>
    </row>
    <row r="835" spans="1:23" x14ac:dyDescent="0.2">
      <c r="A835" s="24"/>
      <c r="B835" s="49" t="str">
        <f t="shared" si="76"/>
        <v/>
      </c>
      <c r="C835" s="50"/>
      <c r="D835" s="50"/>
      <c r="E835" s="26" t="str">
        <f t="shared" ca="1" si="75"/>
        <v/>
      </c>
      <c r="F835" s="24"/>
      <c r="G835" s="49">
        <f t="shared" si="78"/>
        <v>824</v>
      </c>
      <c r="H835" s="108" t="s">
        <v>288</v>
      </c>
      <c r="I835" s="108" t="s">
        <v>1171</v>
      </c>
      <c r="J835" s="90">
        <v>0</v>
      </c>
      <c r="K835" s="90">
        <v>0</v>
      </c>
      <c r="L835" s="90">
        <v>0.75145899999999999</v>
      </c>
      <c r="M835" s="90">
        <v>54.9</v>
      </c>
      <c r="N835" s="90">
        <v>0.75145899999999999</v>
      </c>
      <c r="O835" s="91">
        <v>60.654715688050004</v>
      </c>
      <c r="P835" s="91">
        <v>0</v>
      </c>
      <c r="Q835" s="103">
        <v>0</v>
      </c>
      <c r="R835" s="26" t="str">
        <f t="shared" ca="1" si="73"/>
        <v/>
      </c>
      <c r="S835" s="24"/>
      <c r="T835" s="49" t="str">
        <f t="shared" si="77"/>
        <v/>
      </c>
      <c r="U835" s="50"/>
      <c r="V835" s="50"/>
      <c r="W835" s="26" t="str">
        <f t="shared" ca="1" si="74"/>
        <v/>
      </c>
    </row>
    <row r="836" spans="1:23" x14ac:dyDescent="0.2">
      <c r="A836" s="24"/>
      <c r="B836" s="49" t="str">
        <f t="shared" si="76"/>
        <v/>
      </c>
      <c r="C836" s="50"/>
      <c r="D836" s="50"/>
      <c r="E836" s="26" t="str">
        <f t="shared" ca="1" si="75"/>
        <v/>
      </c>
      <c r="F836" s="24"/>
      <c r="G836" s="49">
        <f t="shared" si="78"/>
        <v>825</v>
      </c>
      <c r="H836" s="108" t="s">
        <v>288</v>
      </c>
      <c r="I836" s="108" t="s">
        <v>1632</v>
      </c>
      <c r="J836" s="90">
        <v>0</v>
      </c>
      <c r="K836" s="90">
        <v>0</v>
      </c>
      <c r="L836" s="90">
        <v>3.8422988069600001</v>
      </c>
      <c r="M836" s="90">
        <v>52.7</v>
      </c>
      <c r="N836" s="90">
        <v>3.7987640592000003</v>
      </c>
      <c r="O836" s="91">
        <v>65.584057067209997</v>
      </c>
      <c r="P836" s="91">
        <v>0</v>
      </c>
      <c r="Q836" s="103">
        <v>0</v>
      </c>
      <c r="R836" s="26" t="str">
        <f t="shared" ca="1" si="73"/>
        <v>Error</v>
      </c>
      <c r="S836" s="24"/>
      <c r="T836" s="49" t="str">
        <f t="shared" si="77"/>
        <v/>
      </c>
      <c r="U836" s="50"/>
      <c r="V836" s="50"/>
      <c r="W836" s="26" t="str">
        <f t="shared" ca="1" si="74"/>
        <v/>
      </c>
    </row>
    <row r="837" spans="1:23" x14ac:dyDescent="0.2">
      <c r="A837" s="24"/>
      <c r="B837" s="49" t="str">
        <f t="shared" si="76"/>
        <v/>
      </c>
      <c r="C837" s="50"/>
      <c r="D837" s="50"/>
      <c r="E837" s="26" t="str">
        <f t="shared" ca="1" si="75"/>
        <v/>
      </c>
      <c r="F837" s="24"/>
      <c r="G837" s="49">
        <f t="shared" si="78"/>
        <v>826</v>
      </c>
      <c r="H837" s="108" t="s">
        <v>288</v>
      </c>
      <c r="I837" s="108" t="s">
        <v>1180</v>
      </c>
      <c r="J837" s="90">
        <v>0</v>
      </c>
      <c r="K837" s="90">
        <v>0</v>
      </c>
      <c r="L837" s="90">
        <v>0.59850503416</v>
      </c>
      <c r="M837" s="90">
        <v>16</v>
      </c>
      <c r="N837" s="90">
        <v>0.6005235297599999</v>
      </c>
      <c r="O837" s="91">
        <v>25.099023654330001</v>
      </c>
      <c r="P837" s="91">
        <v>0</v>
      </c>
      <c r="Q837" s="103">
        <v>0</v>
      </c>
      <c r="R837" s="26" t="str">
        <f t="shared" ca="1" si="73"/>
        <v/>
      </c>
      <c r="S837" s="24"/>
      <c r="T837" s="49" t="str">
        <f t="shared" si="77"/>
        <v/>
      </c>
      <c r="U837" s="50"/>
      <c r="V837" s="50"/>
      <c r="W837" s="26" t="str">
        <f t="shared" ca="1" si="74"/>
        <v/>
      </c>
    </row>
    <row r="838" spans="1:23" x14ac:dyDescent="0.2">
      <c r="A838" s="24"/>
      <c r="B838" s="49" t="str">
        <f t="shared" si="76"/>
        <v/>
      </c>
      <c r="C838" s="50"/>
      <c r="D838" s="50"/>
      <c r="E838" s="26" t="str">
        <f t="shared" ca="1" si="75"/>
        <v/>
      </c>
      <c r="F838" s="24"/>
      <c r="G838" s="49">
        <f t="shared" si="78"/>
        <v>827</v>
      </c>
      <c r="H838" s="108" t="s">
        <v>289</v>
      </c>
      <c r="I838" s="108" t="s">
        <v>1633</v>
      </c>
      <c r="J838" s="90">
        <v>0</v>
      </c>
      <c r="K838" s="90">
        <v>0</v>
      </c>
      <c r="L838" s="90">
        <v>1.8921979999999998</v>
      </c>
      <c r="M838" s="90">
        <v>57.691713353999994</v>
      </c>
      <c r="N838" s="90">
        <v>1.8149206336800001</v>
      </c>
      <c r="O838" s="91">
        <v>28.680234533399997</v>
      </c>
      <c r="P838" s="91">
        <v>0</v>
      </c>
      <c r="Q838" s="103">
        <v>0</v>
      </c>
      <c r="R838" s="26" t="str">
        <f t="shared" ca="1" si="73"/>
        <v>Error</v>
      </c>
      <c r="S838" s="24"/>
      <c r="T838" s="49" t="str">
        <f t="shared" si="77"/>
        <v/>
      </c>
      <c r="U838" s="50"/>
      <c r="V838" s="50"/>
      <c r="W838" s="26" t="str">
        <f t="shared" ca="1" si="74"/>
        <v/>
      </c>
    </row>
    <row r="839" spans="1:23" x14ac:dyDescent="0.2">
      <c r="A839" s="24"/>
      <c r="B839" s="49" t="str">
        <f t="shared" si="76"/>
        <v/>
      </c>
      <c r="C839" s="50"/>
      <c r="D839" s="50"/>
      <c r="E839" s="26" t="str">
        <f t="shared" ca="1" si="75"/>
        <v/>
      </c>
      <c r="F839" s="24"/>
      <c r="G839" s="49">
        <f t="shared" si="78"/>
        <v>828</v>
      </c>
      <c r="H839" s="108" t="s">
        <v>289</v>
      </c>
      <c r="I839" s="108" t="s">
        <v>353</v>
      </c>
      <c r="J839" s="90">
        <v>0</v>
      </c>
      <c r="K839" s="90">
        <v>0</v>
      </c>
      <c r="L839" s="90">
        <v>0</v>
      </c>
      <c r="M839" s="90">
        <v>0</v>
      </c>
      <c r="N839" s="90">
        <v>4.6508602890000007E-2</v>
      </c>
      <c r="O839" s="91">
        <v>24.313531047560001</v>
      </c>
      <c r="P839" s="91">
        <v>0</v>
      </c>
      <c r="Q839" s="103">
        <v>0</v>
      </c>
      <c r="R839" s="26" t="str">
        <f t="shared" ca="1" si="73"/>
        <v/>
      </c>
      <c r="S839" s="24"/>
      <c r="T839" s="49" t="str">
        <f t="shared" si="77"/>
        <v/>
      </c>
      <c r="U839" s="50"/>
      <c r="V839" s="50"/>
      <c r="W839" s="26" t="str">
        <f t="shared" ca="1" si="74"/>
        <v/>
      </c>
    </row>
    <row r="840" spans="1:23" x14ac:dyDescent="0.2">
      <c r="A840" s="24"/>
      <c r="B840" s="49" t="str">
        <f t="shared" si="76"/>
        <v/>
      </c>
      <c r="C840" s="50"/>
      <c r="D840" s="50"/>
      <c r="E840" s="26" t="str">
        <f t="shared" ca="1" si="75"/>
        <v/>
      </c>
      <c r="F840" s="24"/>
      <c r="G840" s="49">
        <f t="shared" si="78"/>
        <v>829</v>
      </c>
      <c r="H840" s="108" t="s">
        <v>289</v>
      </c>
      <c r="I840" s="108" t="s">
        <v>382</v>
      </c>
      <c r="J840" s="90">
        <v>0</v>
      </c>
      <c r="K840" s="90">
        <v>0</v>
      </c>
      <c r="L840" s="90">
        <v>0.71136699999999986</v>
      </c>
      <c r="M840" s="90">
        <v>23.705162349719998</v>
      </c>
      <c r="N840" s="90">
        <v>0.71136699999999986</v>
      </c>
      <c r="O840" s="91">
        <v>41.179074292919999</v>
      </c>
      <c r="P840" s="91">
        <v>0</v>
      </c>
      <c r="Q840" s="103">
        <v>0</v>
      </c>
      <c r="R840" s="26" t="str">
        <f t="shared" ca="1" si="73"/>
        <v/>
      </c>
      <c r="S840" s="24"/>
      <c r="T840" s="49" t="str">
        <f t="shared" si="77"/>
        <v/>
      </c>
      <c r="U840" s="50"/>
      <c r="V840" s="50"/>
      <c r="W840" s="26" t="str">
        <f t="shared" ca="1" si="74"/>
        <v/>
      </c>
    </row>
    <row r="841" spans="1:23" x14ac:dyDescent="0.2">
      <c r="A841" s="24"/>
      <c r="B841" s="49" t="str">
        <f t="shared" si="76"/>
        <v/>
      </c>
      <c r="C841" s="50"/>
      <c r="D841" s="50"/>
      <c r="E841" s="26" t="str">
        <f t="shared" ca="1" si="75"/>
        <v/>
      </c>
      <c r="F841" s="24"/>
      <c r="G841" s="49">
        <f t="shared" si="78"/>
        <v>830</v>
      </c>
      <c r="H841" s="108" t="s">
        <v>289</v>
      </c>
      <c r="I841" s="108" t="s">
        <v>413</v>
      </c>
      <c r="J841" s="90">
        <v>0</v>
      </c>
      <c r="K841" s="90">
        <v>0</v>
      </c>
      <c r="L841" s="90">
        <v>0</v>
      </c>
      <c r="M841" s="90">
        <v>0</v>
      </c>
      <c r="N841" s="90">
        <v>0</v>
      </c>
      <c r="O841" s="91">
        <v>0</v>
      </c>
      <c r="P841" s="91">
        <v>0</v>
      </c>
      <c r="Q841" s="103">
        <v>0</v>
      </c>
      <c r="R841" s="26" t="str">
        <f t="shared" ca="1" si="73"/>
        <v/>
      </c>
      <c r="S841" s="24"/>
      <c r="T841" s="49" t="str">
        <f t="shared" si="77"/>
        <v/>
      </c>
      <c r="U841" s="50"/>
      <c r="V841" s="50"/>
      <c r="W841" s="26" t="str">
        <f t="shared" ca="1" si="74"/>
        <v/>
      </c>
    </row>
    <row r="842" spans="1:23" x14ac:dyDescent="0.2">
      <c r="A842" s="24"/>
      <c r="B842" s="49" t="str">
        <f t="shared" si="76"/>
        <v/>
      </c>
      <c r="C842" s="50"/>
      <c r="D842" s="50"/>
      <c r="E842" s="26" t="str">
        <f t="shared" ca="1" si="75"/>
        <v/>
      </c>
      <c r="F842" s="24"/>
      <c r="G842" s="49">
        <f t="shared" si="78"/>
        <v>831</v>
      </c>
      <c r="H842" s="108" t="s">
        <v>289</v>
      </c>
      <c r="I842" s="108" t="s">
        <v>1634</v>
      </c>
      <c r="J842" s="90">
        <v>0</v>
      </c>
      <c r="K842" s="90">
        <v>0</v>
      </c>
      <c r="L842" s="90">
        <v>0</v>
      </c>
      <c r="M842" s="90">
        <v>0.35063998703999999</v>
      </c>
      <c r="N842" s="90">
        <v>0</v>
      </c>
      <c r="O842" s="91">
        <v>64.914108657759996</v>
      </c>
      <c r="P842" s="91">
        <v>0</v>
      </c>
      <c r="Q842" s="103">
        <v>0</v>
      </c>
      <c r="R842" s="26" t="str">
        <f t="shared" ca="1" si="73"/>
        <v>Error</v>
      </c>
      <c r="S842" s="24"/>
      <c r="T842" s="49" t="str">
        <f t="shared" si="77"/>
        <v/>
      </c>
      <c r="U842" s="50"/>
      <c r="V842" s="50"/>
      <c r="W842" s="26" t="str">
        <f t="shared" ca="1" si="74"/>
        <v/>
      </c>
    </row>
    <row r="843" spans="1:23" x14ac:dyDescent="0.2">
      <c r="A843" s="24"/>
      <c r="B843" s="49" t="str">
        <f t="shared" si="76"/>
        <v/>
      </c>
      <c r="C843" s="50"/>
      <c r="D843" s="50"/>
      <c r="E843" s="26" t="str">
        <f t="shared" ca="1" si="75"/>
        <v/>
      </c>
      <c r="F843" s="24"/>
      <c r="G843" s="49">
        <f t="shared" si="78"/>
        <v>832</v>
      </c>
      <c r="H843" s="108" t="s">
        <v>289</v>
      </c>
      <c r="I843" s="108" t="s">
        <v>1635</v>
      </c>
      <c r="J843" s="90">
        <v>0</v>
      </c>
      <c r="K843" s="90">
        <v>0</v>
      </c>
      <c r="L843" s="90">
        <v>0</v>
      </c>
      <c r="M843" s="90">
        <v>2.2999999999999998</v>
      </c>
      <c r="N843" s="90">
        <v>0</v>
      </c>
      <c r="O843" s="91">
        <v>0</v>
      </c>
      <c r="P843" s="91">
        <v>0</v>
      </c>
      <c r="Q843" s="103">
        <v>0</v>
      </c>
      <c r="R843" s="26" t="str">
        <f t="shared" ca="1" si="73"/>
        <v>Error</v>
      </c>
      <c r="S843" s="24"/>
      <c r="T843" s="49" t="str">
        <f t="shared" si="77"/>
        <v/>
      </c>
      <c r="U843" s="50"/>
      <c r="V843" s="50"/>
      <c r="W843" s="26" t="str">
        <f t="shared" ca="1" si="74"/>
        <v/>
      </c>
    </row>
    <row r="844" spans="1:23" x14ac:dyDescent="0.2">
      <c r="A844" s="24"/>
      <c r="B844" s="49" t="str">
        <f t="shared" si="76"/>
        <v/>
      </c>
      <c r="C844" s="50"/>
      <c r="D844" s="50"/>
      <c r="E844" s="26" t="str">
        <f t="shared" ca="1" si="75"/>
        <v/>
      </c>
      <c r="F844" s="24"/>
      <c r="G844" s="49">
        <f t="shared" si="78"/>
        <v>833</v>
      </c>
      <c r="H844" s="108" t="s">
        <v>289</v>
      </c>
      <c r="I844" s="108" t="s">
        <v>1636</v>
      </c>
      <c r="J844" s="90">
        <v>0</v>
      </c>
      <c r="K844" s="90">
        <v>0</v>
      </c>
      <c r="L844" s="90">
        <v>4.1120548865999993</v>
      </c>
      <c r="M844" s="90">
        <v>33.106652117010007</v>
      </c>
      <c r="N844" s="90">
        <v>4.0844908379999989</v>
      </c>
      <c r="O844" s="91">
        <v>33.893297865320001</v>
      </c>
      <c r="P844" s="91">
        <v>0</v>
      </c>
      <c r="Q844" s="103">
        <v>0</v>
      </c>
      <c r="R844" s="26" t="str">
        <f t="shared" ref="R844:R907" ca="1" si="79">IF(I844="","",IF(ISERROR(VLOOKUP(I844,INDIRECT(H844),1,FALSE)),"Error",""))</f>
        <v>Error</v>
      </c>
      <c r="S844" s="24"/>
      <c r="T844" s="49" t="str">
        <f t="shared" si="77"/>
        <v/>
      </c>
      <c r="U844" s="50"/>
      <c r="V844" s="50"/>
      <c r="W844" s="26" t="str">
        <f t="shared" ref="W844:W907" ca="1" si="80">IF(V844="","",IF(ISERROR(VLOOKUP(V844,INDIRECT(U844),1,FALSE)),"Error",""))</f>
        <v/>
      </c>
    </row>
    <row r="845" spans="1:23" x14ac:dyDescent="0.2">
      <c r="A845" s="24"/>
      <c r="B845" s="49" t="str">
        <f t="shared" si="76"/>
        <v/>
      </c>
      <c r="C845" s="50"/>
      <c r="D845" s="50"/>
      <c r="E845" s="26" t="str">
        <f t="shared" ref="E845:E908" ca="1" si="81">IF(D845="","",IF(ISERROR(VLOOKUP(D845,INDIRECT(C845),1,FALSE)),"Error",""))</f>
        <v/>
      </c>
      <c r="F845" s="24"/>
      <c r="G845" s="49">
        <f t="shared" si="78"/>
        <v>834</v>
      </c>
      <c r="H845" s="108" t="s">
        <v>289</v>
      </c>
      <c r="I845" s="108" t="s">
        <v>1637</v>
      </c>
      <c r="J845" s="90">
        <v>0</v>
      </c>
      <c r="K845" s="90">
        <v>0</v>
      </c>
      <c r="L845" s="90">
        <v>0</v>
      </c>
      <c r="M845" s="90">
        <v>0</v>
      </c>
      <c r="N845" s="90">
        <v>0</v>
      </c>
      <c r="O845" s="91">
        <v>5.0894565908000002</v>
      </c>
      <c r="P845" s="91">
        <v>0</v>
      </c>
      <c r="Q845" s="103">
        <v>0</v>
      </c>
      <c r="R845" s="26" t="str">
        <f t="shared" ca="1" si="79"/>
        <v>Error</v>
      </c>
      <c r="S845" s="24"/>
      <c r="T845" s="49" t="str">
        <f t="shared" si="77"/>
        <v/>
      </c>
      <c r="U845" s="50"/>
      <c r="V845" s="50"/>
      <c r="W845" s="26" t="str">
        <f t="shared" ca="1" si="80"/>
        <v/>
      </c>
    </row>
    <row r="846" spans="1:23" x14ac:dyDescent="0.2">
      <c r="A846" s="24"/>
      <c r="B846" s="49" t="str">
        <f t="shared" ref="B846:B909" si="82">IF(AND(C845&lt;&gt;"",ISNUMBER(B845)),B845+1,"")</f>
        <v/>
      </c>
      <c r="C846" s="50"/>
      <c r="D846" s="50"/>
      <c r="E846" s="26" t="str">
        <f t="shared" ca="1" si="81"/>
        <v/>
      </c>
      <c r="F846" s="24"/>
      <c r="G846" s="49">
        <f t="shared" si="78"/>
        <v>835</v>
      </c>
      <c r="H846" s="108" t="s">
        <v>289</v>
      </c>
      <c r="I846" s="108" t="s">
        <v>1638</v>
      </c>
      <c r="J846" s="90">
        <v>0</v>
      </c>
      <c r="K846" s="90">
        <v>0</v>
      </c>
      <c r="L846" s="90">
        <v>0.65021813468</v>
      </c>
      <c r="M846" s="90">
        <v>7.2</v>
      </c>
      <c r="N846" s="90">
        <v>0</v>
      </c>
      <c r="O846" s="91">
        <v>0</v>
      </c>
      <c r="P846" s="91">
        <v>0</v>
      </c>
      <c r="Q846" s="103">
        <v>0</v>
      </c>
      <c r="R846" s="26" t="str">
        <f t="shared" ca="1" si="79"/>
        <v>Error</v>
      </c>
      <c r="S846" s="24"/>
      <c r="T846" s="49" t="str">
        <f t="shared" ref="T846:T909" si="83">IF(AND(U845&lt;&gt;"",ISNUMBER(T845)),T845+1,"")</f>
        <v/>
      </c>
      <c r="U846" s="50"/>
      <c r="V846" s="50"/>
      <c r="W846" s="26" t="str">
        <f t="shared" ca="1" si="80"/>
        <v/>
      </c>
    </row>
    <row r="847" spans="1:23" x14ac:dyDescent="0.2">
      <c r="A847" s="24"/>
      <c r="B847" s="49" t="str">
        <f t="shared" si="82"/>
        <v/>
      </c>
      <c r="C847" s="50"/>
      <c r="D847" s="50"/>
      <c r="E847" s="26" t="str">
        <f t="shared" ca="1" si="81"/>
        <v/>
      </c>
      <c r="F847" s="24"/>
      <c r="G847" s="49">
        <f t="shared" si="78"/>
        <v>836</v>
      </c>
      <c r="H847" s="108" t="s">
        <v>289</v>
      </c>
      <c r="I847" s="108" t="s">
        <v>579</v>
      </c>
      <c r="J847" s="90">
        <v>0</v>
      </c>
      <c r="K847" s="90">
        <v>0</v>
      </c>
      <c r="L847" s="90">
        <v>0</v>
      </c>
      <c r="M847" s="90">
        <v>0</v>
      </c>
      <c r="N847" s="90">
        <v>0.17637609599999998</v>
      </c>
      <c r="O847" s="91">
        <v>32.375171897190008</v>
      </c>
      <c r="P847" s="91">
        <v>0</v>
      </c>
      <c r="Q847" s="103">
        <v>0</v>
      </c>
      <c r="R847" s="26" t="str">
        <f t="shared" ca="1" si="79"/>
        <v/>
      </c>
      <c r="S847" s="24"/>
      <c r="T847" s="49" t="str">
        <f t="shared" si="83"/>
        <v/>
      </c>
      <c r="U847" s="50"/>
      <c r="V847" s="50"/>
      <c r="W847" s="26" t="str">
        <f t="shared" ca="1" si="80"/>
        <v/>
      </c>
    </row>
    <row r="848" spans="1:23" x14ac:dyDescent="0.2">
      <c r="A848" s="24"/>
      <c r="B848" s="49" t="str">
        <f t="shared" si="82"/>
        <v/>
      </c>
      <c r="C848" s="50"/>
      <c r="D848" s="50"/>
      <c r="E848" s="26" t="str">
        <f t="shared" ca="1" si="81"/>
        <v/>
      </c>
      <c r="F848" s="24"/>
      <c r="G848" s="49">
        <f t="shared" ref="G848:G911" si="84">IF(AND(H847&lt;&gt;"",ISNUMBER(G847)),G847+1,"")</f>
        <v>837</v>
      </c>
      <c r="H848" s="108" t="s">
        <v>289</v>
      </c>
      <c r="I848" s="108" t="s">
        <v>603</v>
      </c>
      <c r="J848" s="90">
        <v>0</v>
      </c>
      <c r="K848" s="90">
        <v>0</v>
      </c>
      <c r="L848" s="90">
        <v>0</v>
      </c>
      <c r="M848" s="90">
        <v>6.9</v>
      </c>
      <c r="N848" s="90">
        <v>0</v>
      </c>
      <c r="O848" s="91">
        <v>47.360406744999992</v>
      </c>
      <c r="P848" s="91">
        <v>0</v>
      </c>
      <c r="Q848" s="103">
        <v>0</v>
      </c>
      <c r="R848" s="26" t="str">
        <f t="shared" ca="1" si="79"/>
        <v/>
      </c>
      <c r="S848" s="24"/>
      <c r="T848" s="49" t="str">
        <f t="shared" si="83"/>
        <v/>
      </c>
      <c r="U848" s="50"/>
      <c r="V848" s="50"/>
      <c r="W848" s="26" t="str">
        <f t="shared" ca="1" si="80"/>
        <v/>
      </c>
    </row>
    <row r="849" spans="1:23" x14ac:dyDescent="0.2">
      <c r="A849" s="24"/>
      <c r="B849" s="49" t="str">
        <f t="shared" si="82"/>
        <v/>
      </c>
      <c r="C849" s="50"/>
      <c r="D849" s="50"/>
      <c r="E849" s="26" t="str">
        <f t="shared" ca="1" si="81"/>
        <v/>
      </c>
      <c r="F849" s="24"/>
      <c r="G849" s="49">
        <f t="shared" si="84"/>
        <v>838</v>
      </c>
      <c r="H849" s="108" t="s">
        <v>289</v>
      </c>
      <c r="I849" s="108" t="s">
        <v>624</v>
      </c>
      <c r="J849" s="90">
        <v>0</v>
      </c>
      <c r="K849" s="90">
        <v>0</v>
      </c>
      <c r="L849" s="90">
        <v>0</v>
      </c>
      <c r="M849" s="90">
        <v>0</v>
      </c>
      <c r="N849" s="90">
        <v>0</v>
      </c>
      <c r="O849" s="91">
        <v>25</v>
      </c>
      <c r="P849" s="91">
        <v>0</v>
      </c>
      <c r="Q849" s="103">
        <v>0</v>
      </c>
      <c r="R849" s="26" t="str">
        <f t="shared" ca="1" si="79"/>
        <v/>
      </c>
      <c r="S849" s="24"/>
      <c r="T849" s="49" t="str">
        <f t="shared" si="83"/>
        <v/>
      </c>
      <c r="U849" s="50"/>
      <c r="V849" s="50"/>
      <c r="W849" s="26" t="str">
        <f t="shared" ca="1" si="80"/>
        <v/>
      </c>
    </row>
    <row r="850" spans="1:23" x14ac:dyDescent="0.2">
      <c r="A850" s="24"/>
      <c r="B850" s="49" t="str">
        <f t="shared" si="82"/>
        <v/>
      </c>
      <c r="C850" s="50"/>
      <c r="D850" s="50"/>
      <c r="E850" s="26" t="str">
        <f t="shared" ca="1" si="81"/>
        <v/>
      </c>
      <c r="F850" s="24"/>
      <c r="G850" s="49">
        <f t="shared" si="84"/>
        <v>839</v>
      </c>
      <c r="H850" s="108" t="s">
        <v>289</v>
      </c>
      <c r="I850" s="108" t="s">
        <v>649</v>
      </c>
      <c r="J850" s="90">
        <v>0</v>
      </c>
      <c r="K850" s="90">
        <v>0</v>
      </c>
      <c r="L850" s="90">
        <v>1.1338613231400001</v>
      </c>
      <c r="M850" s="90">
        <v>10.3</v>
      </c>
      <c r="N850" s="90">
        <v>1.0874008263300001</v>
      </c>
      <c r="O850" s="91">
        <v>10.5263061311</v>
      </c>
      <c r="P850" s="91">
        <v>0</v>
      </c>
      <c r="Q850" s="103">
        <v>0</v>
      </c>
      <c r="R850" s="26" t="str">
        <f t="shared" ca="1" si="79"/>
        <v/>
      </c>
      <c r="S850" s="24"/>
      <c r="T850" s="49" t="str">
        <f t="shared" si="83"/>
        <v/>
      </c>
      <c r="U850" s="50"/>
      <c r="V850" s="50"/>
      <c r="W850" s="26" t="str">
        <f t="shared" ca="1" si="80"/>
        <v/>
      </c>
    </row>
    <row r="851" spans="1:23" x14ac:dyDescent="0.2">
      <c r="A851" s="24"/>
      <c r="B851" s="49" t="str">
        <f t="shared" si="82"/>
        <v/>
      </c>
      <c r="C851" s="50"/>
      <c r="D851" s="50"/>
      <c r="E851" s="26" t="str">
        <f t="shared" ca="1" si="81"/>
        <v/>
      </c>
      <c r="F851" s="24"/>
      <c r="G851" s="49">
        <f t="shared" si="84"/>
        <v>840</v>
      </c>
      <c r="H851" s="108" t="s">
        <v>289</v>
      </c>
      <c r="I851" s="108" t="s">
        <v>672</v>
      </c>
      <c r="J851" s="90">
        <v>0</v>
      </c>
      <c r="K851" s="90">
        <v>0</v>
      </c>
      <c r="L851" s="90">
        <v>1.8986673552100002</v>
      </c>
      <c r="M851" s="90">
        <v>43.2</v>
      </c>
      <c r="N851" s="90">
        <v>1.6716037634900003</v>
      </c>
      <c r="O851" s="91">
        <v>114.05310595836001</v>
      </c>
      <c r="P851" s="91">
        <v>0</v>
      </c>
      <c r="Q851" s="103">
        <v>0</v>
      </c>
      <c r="R851" s="26" t="str">
        <f t="shared" ca="1" si="79"/>
        <v/>
      </c>
      <c r="S851" s="24"/>
      <c r="T851" s="49" t="str">
        <f t="shared" si="83"/>
        <v/>
      </c>
      <c r="U851" s="50"/>
      <c r="V851" s="50"/>
      <c r="W851" s="26" t="str">
        <f t="shared" ca="1" si="80"/>
        <v/>
      </c>
    </row>
    <row r="852" spans="1:23" x14ac:dyDescent="0.2">
      <c r="A852" s="24"/>
      <c r="B852" s="49" t="str">
        <f t="shared" si="82"/>
        <v/>
      </c>
      <c r="C852" s="50"/>
      <c r="D852" s="50"/>
      <c r="E852" s="26" t="str">
        <f t="shared" ca="1" si="81"/>
        <v/>
      </c>
      <c r="F852" s="24"/>
      <c r="G852" s="49">
        <f t="shared" si="84"/>
        <v>841</v>
      </c>
      <c r="H852" s="108" t="s">
        <v>289</v>
      </c>
      <c r="I852" s="108" t="s">
        <v>694</v>
      </c>
      <c r="J852" s="90">
        <v>0</v>
      </c>
      <c r="K852" s="90">
        <v>0</v>
      </c>
      <c r="L852" s="90">
        <v>0</v>
      </c>
      <c r="M852" s="90">
        <v>0</v>
      </c>
      <c r="N852" s="90">
        <v>0</v>
      </c>
      <c r="O852" s="91">
        <v>0.69985429547</v>
      </c>
      <c r="P852" s="91">
        <v>0</v>
      </c>
      <c r="Q852" s="103">
        <v>0</v>
      </c>
      <c r="R852" s="26" t="str">
        <f t="shared" ca="1" si="79"/>
        <v/>
      </c>
      <c r="S852" s="24"/>
      <c r="T852" s="49" t="str">
        <f t="shared" si="83"/>
        <v/>
      </c>
      <c r="U852" s="50"/>
      <c r="V852" s="50"/>
      <c r="W852" s="26" t="str">
        <f t="shared" ca="1" si="80"/>
        <v/>
      </c>
    </row>
    <row r="853" spans="1:23" x14ac:dyDescent="0.2">
      <c r="A853" s="24"/>
      <c r="B853" s="49" t="str">
        <f t="shared" si="82"/>
        <v/>
      </c>
      <c r="C853" s="50"/>
      <c r="D853" s="50"/>
      <c r="E853" s="26" t="str">
        <f t="shared" ca="1" si="81"/>
        <v/>
      </c>
      <c r="F853" s="24"/>
      <c r="G853" s="49">
        <f t="shared" si="84"/>
        <v>842</v>
      </c>
      <c r="H853" s="108" t="s">
        <v>289</v>
      </c>
      <c r="I853" s="108" t="s">
        <v>1639</v>
      </c>
      <c r="J853" s="90">
        <v>0</v>
      </c>
      <c r="K853" s="90">
        <v>0</v>
      </c>
      <c r="L853" s="90">
        <v>0</v>
      </c>
      <c r="M853" s="90">
        <v>0</v>
      </c>
      <c r="N853" s="90">
        <v>0</v>
      </c>
      <c r="O853" s="91">
        <v>0</v>
      </c>
      <c r="P853" s="91">
        <v>0</v>
      </c>
      <c r="Q853" s="103">
        <v>0</v>
      </c>
      <c r="R853" s="26" t="str">
        <f t="shared" ca="1" si="79"/>
        <v>Error</v>
      </c>
      <c r="S853" s="24"/>
      <c r="T853" s="49" t="str">
        <f t="shared" si="83"/>
        <v/>
      </c>
      <c r="U853" s="50"/>
      <c r="V853" s="50"/>
      <c r="W853" s="26" t="str">
        <f t="shared" ca="1" si="80"/>
        <v/>
      </c>
    </row>
    <row r="854" spans="1:23" x14ac:dyDescent="0.2">
      <c r="A854" s="24"/>
      <c r="B854" s="49" t="str">
        <f t="shared" si="82"/>
        <v/>
      </c>
      <c r="C854" s="50"/>
      <c r="D854" s="50"/>
      <c r="E854" s="26" t="str">
        <f t="shared" ca="1" si="81"/>
        <v/>
      </c>
      <c r="F854" s="24"/>
      <c r="G854" s="49">
        <f t="shared" si="84"/>
        <v>843</v>
      </c>
      <c r="H854" s="108" t="s">
        <v>289</v>
      </c>
      <c r="I854" s="108" t="s">
        <v>1640</v>
      </c>
      <c r="J854" s="90">
        <v>0</v>
      </c>
      <c r="K854" s="90">
        <v>0</v>
      </c>
      <c r="L854" s="90">
        <v>0</v>
      </c>
      <c r="M854" s="90">
        <v>0</v>
      </c>
      <c r="N854" s="90">
        <v>0</v>
      </c>
      <c r="O854" s="91">
        <v>0</v>
      </c>
      <c r="P854" s="91">
        <v>0</v>
      </c>
      <c r="Q854" s="103">
        <v>0</v>
      </c>
      <c r="R854" s="26" t="str">
        <f t="shared" ca="1" si="79"/>
        <v>Error</v>
      </c>
      <c r="S854" s="24"/>
      <c r="T854" s="49" t="str">
        <f t="shared" si="83"/>
        <v/>
      </c>
      <c r="U854" s="50"/>
      <c r="V854" s="50"/>
      <c r="W854" s="26" t="str">
        <f t="shared" ca="1" si="80"/>
        <v/>
      </c>
    </row>
    <row r="855" spans="1:23" x14ac:dyDescent="0.2">
      <c r="A855" s="24"/>
      <c r="B855" s="49" t="str">
        <f t="shared" si="82"/>
        <v/>
      </c>
      <c r="C855" s="50"/>
      <c r="D855" s="50"/>
      <c r="E855" s="26" t="str">
        <f t="shared" ca="1" si="81"/>
        <v/>
      </c>
      <c r="F855" s="24"/>
      <c r="G855" s="49">
        <f t="shared" si="84"/>
        <v>844</v>
      </c>
      <c r="H855" s="108" t="s">
        <v>289</v>
      </c>
      <c r="I855" s="108" t="s">
        <v>754</v>
      </c>
      <c r="J855" s="90">
        <v>0</v>
      </c>
      <c r="K855" s="90">
        <v>0</v>
      </c>
      <c r="L855" s="90">
        <v>0.37280294999999997</v>
      </c>
      <c r="M855" s="90">
        <v>80.400000000000006</v>
      </c>
      <c r="N855" s="90">
        <v>0.34603761</v>
      </c>
      <c r="O855" s="91">
        <v>237.05888713903002</v>
      </c>
      <c r="P855" s="91">
        <v>0</v>
      </c>
      <c r="Q855" s="103">
        <v>0</v>
      </c>
      <c r="R855" s="26" t="str">
        <f t="shared" ca="1" si="79"/>
        <v/>
      </c>
      <c r="S855" s="24"/>
      <c r="T855" s="49" t="str">
        <f t="shared" si="83"/>
        <v/>
      </c>
      <c r="U855" s="50"/>
      <c r="V855" s="50"/>
      <c r="W855" s="26" t="str">
        <f t="shared" ca="1" si="80"/>
        <v/>
      </c>
    </row>
    <row r="856" spans="1:23" x14ac:dyDescent="0.2">
      <c r="A856" s="24"/>
      <c r="B856" s="49" t="str">
        <f t="shared" si="82"/>
        <v/>
      </c>
      <c r="C856" s="50"/>
      <c r="D856" s="50"/>
      <c r="E856" s="26" t="str">
        <f t="shared" ca="1" si="81"/>
        <v/>
      </c>
      <c r="F856" s="24"/>
      <c r="G856" s="49">
        <f t="shared" si="84"/>
        <v>845</v>
      </c>
      <c r="H856" s="108" t="s">
        <v>289</v>
      </c>
      <c r="I856" s="108" t="s">
        <v>774</v>
      </c>
      <c r="J856" s="90">
        <v>0</v>
      </c>
      <c r="K856" s="90">
        <v>0</v>
      </c>
      <c r="L856" s="90">
        <v>0</v>
      </c>
      <c r="M856" s="90">
        <v>0</v>
      </c>
      <c r="N856" s="90">
        <v>0</v>
      </c>
      <c r="O856" s="91">
        <v>0</v>
      </c>
      <c r="P856" s="91">
        <v>0</v>
      </c>
      <c r="Q856" s="103">
        <v>0</v>
      </c>
      <c r="R856" s="26" t="str">
        <f t="shared" ca="1" si="79"/>
        <v/>
      </c>
      <c r="S856" s="24"/>
      <c r="T856" s="49" t="str">
        <f t="shared" si="83"/>
        <v/>
      </c>
      <c r="U856" s="50"/>
      <c r="V856" s="50"/>
      <c r="W856" s="26" t="str">
        <f t="shared" ca="1" si="80"/>
        <v/>
      </c>
    </row>
    <row r="857" spans="1:23" x14ac:dyDescent="0.2">
      <c r="A857" s="24"/>
      <c r="B857" s="49" t="str">
        <f t="shared" si="82"/>
        <v/>
      </c>
      <c r="C857" s="50"/>
      <c r="D857" s="50"/>
      <c r="E857" s="26" t="str">
        <f t="shared" ca="1" si="81"/>
        <v/>
      </c>
      <c r="F857" s="24"/>
      <c r="G857" s="49">
        <f t="shared" si="84"/>
        <v>846</v>
      </c>
      <c r="H857" s="108" t="s">
        <v>289</v>
      </c>
      <c r="I857" s="108" t="s">
        <v>790</v>
      </c>
      <c r="J857" s="90">
        <v>0</v>
      </c>
      <c r="K857" s="90">
        <v>0</v>
      </c>
      <c r="L857" s="90">
        <v>0.24783300593999999</v>
      </c>
      <c r="M857" s="90">
        <v>4.7975708749299999</v>
      </c>
      <c r="N857" s="90">
        <v>0.22764084993</v>
      </c>
      <c r="O857" s="91">
        <v>10.451394410010003</v>
      </c>
      <c r="P857" s="91">
        <v>0</v>
      </c>
      <c r="Q857" s="103">
        <v>0</v>
      </c>
      <c r="R857" s="26" t="str">
        <f t="shared" ca="1" si="79"/>
        <v/>
      </c>
      <c r="S857" s="24"/>
      <c r="T857" s="49" t="str">
        <f t="shared" si="83"/>
        <v/>
      </c>
      <c r="U857" s="50"/>
      <c r="V857" s="50"/>
      <c r="W857" s="26" t="str">
        <f t="shared" ca="1" si="80"/>
        <v/>
      </c>
    </row>
    <row r="858" spans="1:23" x14ac:dyDescent="0.2">
      <c r="A858" s="24"/>
      <c r="B858" s="49" t="str">
        <f t="shared" si="82"/>
        <v/>
      </c>
      <c r="C858" s="50"/>
      <c r="D858" s="50"/>
      <c r="E858" s="26" t="str">
        <f t="shared" ca="1" si="81"/>
        <v/>
      </c>
      <c r="F858" s="24"/>
      <c r="G858" s="49">
        <f t="shared" si="84"/>
        <v>847</v>
      </c>
      <c r="H858" s="108" t="s">
        <v>289</v>
      </c>
      <c r="I858" s="108" t="s">
        <v>807</v>
      </c>
      <c r="J858" s="90">
        <v>0</v>
      </c>
      <c r="K858" s="90">
        <v>0</v>
      </c>
      <c r="L858" s="90">
        <v>8.61523932339</v>
      </c>
      <c r="M858" s="90">
        <v>25.211350446710004</v>
      </c>
      <c r="N858" s="90">
        <v>10.51919340181</v>
      </c>
      <c r="O858" s="91">
        <v>32.056226265040003</v>
      </c>
      <c r="P858" s="91">
        <v>4.6528681737000008</v>
      </c>
      <c r="Q858" s="103">
        <v>0.54040056966000005</v>
      </c>
      <c r="R858" s="26" t="str">
        <f t="shared" ca="1" si="79"/>
        <v/>
      </c>
      <c r="S858" s="24"/>
      <c r="T858" s="49" t="str">
        <f t="shared" si="83"/>
        <v/>
      </c>
      <c r="U858" s="50"/>
      <c r="V858" s="50"/>
      <c r="W858" s="26" t="str">
        <f t="shared" ca="1" si="80"/>
        <v/>
      </c>
    </row>
    <row r="859" spans="1:23" x14ac:dyDescent="0.2">
      <c r="A859" s="24"/>
      <c r="B859" s="49" t="str">
        <f t="shared" si="82"/>
        <v/>
      </c>
      <c r="C859" s="50"/>
      <c r="D859" s="50"/>
      <c r="E859" s="26" t="str">
        <f t="shared" ca="1" si="81"/>
        <v/>
      </c>
      <c r="F859" s="24"/>
      <c r="G859" s="49">
        <f t="shared" si="84"/>
        <v>848</v>
      </c>
      <c r="H859" s="108" t="s">
        <v>289</v>
      </c>
      <c r="I859" s="108" t="s">
        <v>825</v>
      </c>
      <c r="J859" s="90">
        <v>0</v>
      </c>
      <c r="K859" s="90">
        <v>0</v>
      </c>
      <c r="L859" s="90">
        <v>0</v>
      </c>
      <c r="M859" s="90">
        <v>0</v>
      </c>
      <c r="N859" s="90">
        <v>0</v>
      </c>
      <c r="O859" s="91">
        <v>0</v>
      </c>
      <c r="P859" s="91">
        <v>0</v>
      </c>
      <c r="Q859" s="103">
        <v>0</v>
      </c>
      <c r="R859" s="26" t="str">
        <f t="shared" ca="1" si="79"/>
        <v/>
      </c>
      <c r="S859" s="24"/>
      <c r="T859" s="49" t="str">
        <f t="shared" si="83"/>
        <v/>
      </c>
      <c r="U859" s="50"/>
      <c r="V859" s="50"/>
      <c r="W859" s="26" t="str">
        <f t="shared" ca="1" si="80"/>
        <v/>
      </c>
    </row>
    <row r="860" spans="1:23" x14ac:dyDescent="0.2">
      <c r="A860" s="24"/>
      <c r="B860" s="49" t="str">
        <f t="shared" si="82"/>
        <v/>
      </c>
      <c r="C860" s="50"/>
      <c r="D860" s="50"/>
      <c r="E860" s="26" t="str">
        <f t="shared" ca="1" si="81"/>
        <v/>
      </c>
      <c r="F860" s="24"/>
      <c r="G860" s="49">
        <f t="shared" si="84"/>
        <v>849</v>
      </c>
      <c r="H860" s="108" t="s">
        <v>289</v>
      </c>
      <c r="I860" s="108" t="s">
        <v>843</v>
      </c>
      <c r="J860" s="90">
        <v>0</v>
      </c>
      <c r="K860" s="90">
        <v>0</v>
      </c>
      <c r="L860" s="90">
        <v>7.385485554E-2</v>
      </c>
      <c r="M860" s="90">
        <v>21.6</v>
      </c>
      <c r="N860" s="90">
        <v>8.2060950600000016E-2</v>
      </c>
      <c r="O860" s="91">
        <v>25.261597568799999</v>
      </c>
      <c r="P860" s="91">
        <v>0</v>
      </c>
      <c r="Q860" s="103">
        <v>0</v>
      </c>
      <c r="R860" s="26" t="str">
        <f t="shared" ca="1" si="79"/>
        <v/>
      </c>
      <c r="S860" s="24"/>
      <c r="T860" s="49" t="str">
        <f t="shared" si="83"/>
        <v/>
      </c>
      <c r="U860" s="50"/>
      <c r="V860" s="50"/>
      <c r="W860" s="26" t="str">
        <f t="shared" ca="1" si="80"/>
        <v/>
      </c>
    </row>
    <row r="861" spans="1:23" x14ac:dyDescent="0.2">
      <c r="A861" s="24"/>
      <c r="B861" s="49" t="str">
        <f t="shared" si="82"/>
        <v/>
      </c>
      <c r="C861" s="50"/>
      <c r="D861" s="50"/>
      <c r="E861" s="26" t="str">
        <f t="shared" ca="1" si="81"/>
        <v/>
      </c>
      <c r="F861" s="24"/>
      <c r="G861" s="49">
        <f t="shared" si="84"/>
        <v>850</v>
      </c>
      <c r="H861" s="108" t="s">
        <v>289</v>
      </c>
      <c r="I861" s="108" t="s">
        <v>861</v>
      </c>
      <c r="J861" s="90">
        <v>0</v>
      </c>
      <c r="K861" s="90">
        <v>0</v>
      </c>
      <c r="L861" s="90">
        <v>10.991213217099999</v>
      </c>
      <c r="M861" s="90">
        <v>34.6</v>
      </c>
      <c r="N861" s="90">
        <v>11.002413464639998</v>
      </c>
      <c r="O861" s="91">
        <v>62.2</v>
      </c>
      <c r="P861" s="91">
        <v>5.8700386463600003</v>
      </c>
      <c r="Q861" s="103">
        <v>0.44971741015000005</v>
      </c>
      <c r="R861" s="26" t="str">
        <f t="shared" ca="1" si="79"/>
        <v/>
      </c>
      <c r="S861" s="24"/>
      <c r="T861" s="49" t="str">
        <f t="shared" si="83"/>
        <v/>
      </c>
      <c r="U861" s="50"/>
      <c r="V861" s="50"/>
      <c r="W861" s="26" t="str">
        <f t="shared" ca="1" si="80"/>
        <v/>
      </c>
    </row>
    <row r="862" spans="1:23" x14ac:dyDescent="0.2">
      <c r="A862" s="24"/>
      <c r="B862" s="49" t="str">
        <f t="shared" si="82"/>
        <v/>
      </c>
      <c r="C862" s="50"/>
      <c r="D862" s="50"/>
      <c r="E862" s="26" t="str">
        <f t="shared" ca="1" si="81"/>
        <v/>
      </c>
      <c r="F862" s="24"/>
      <c r="G862" s="49">
        <f t="shared" si="84"/>
        <v>851</v>
      </c>
      <c r="H862" s="108" t="s">
        <v>289</v>
      </c>
      <c r="I862" s="108" t="s">
        <v>877</v>
      </c>
      <c r="J862" s="90">
        <v>0</v>
      </c>
      <c r="K862" s="90">
        <v>0</v>
      </c>
      <c r="L862" s="90">
        <v>4.7066249446399997</v>
      </c>
      <c r="M862" s="90">
        <v>19.2</v>
      </c>
      <c r="N862" s="90">
        <v>4.7784802054799993</v>
      </c>
      <c r="O862" s="91">
        <v>28.327283673269999</v>
      </c>
      <c r="P862" s="91">
        <v>2.5171993612299999</v>
      </c>
      <c r="Q862" s="103">
        <v>0.18156637938</v>
      </c>
      <c r="R862" s="26" t="str">
        <f t="shared" ca="1" si="79"/>
        <v/>
      </c>
      <c r="S862" s="24"/>
      <c r="T862" s="49" t="str">
        <f t="shared" si="83"/>
        <v/>
      </c>
      <c r="U862" s="50"/>
      <c r="V862" s="50"/>
      <c r="W862" s="26" t="str">
        <f t="shared" ca="1" si="80"/>
        <v/>
      </c>
    </row>
    <row r="863" spans="1:23" x14ac:dyDescent="0.2">
      <c r="A863" s="24"/>
      <c r="B863" s="49" t="str">
        <f t="shared" si="82"/>
        <v/>
      </c>
      <c r="C863" s="50"/>
      <c r="D863" s="50"/>
      <c r="E863" s="26" t="str">
        <f t="shared" ca="1" si="81"/>
        <v/>
      </c>
      <c r="F863" s="24"/>
      <c r="G863" s="49">
        <f t="shared" si="84"/>
        <v>852</v>
      </c>
      <c r="H863" s="108" t="s">
        <v>289</v>
      </c>
      <c r="I863" s="108" t="s">
        <v>893</v>
      </c>
      <c r="J863" s="90">
        <v>0</v>
      </c>
      <c r="K863" s="90">
        <v>0</v>
      </c>
      <c r="L863" s="90">
        <v>0.44595000000000001</v>
      </c>
      <c r="M863" s="90">
        <v>27.7</v>
      </c>
      <c r="N863" s="90">
        <v>0.443943225</v>
      </c>
      <c r="O863" s="91">
        <v>35.186643958540003</v>
      </c>
      <c r="P863" s="91">
        <v>0</v>
      </c>
      <c r="Q863" s="103">
        <v>0</v>
      </c>
      <c r="R863" s="26" t="str">
        <f t="shared" ca="1" si="79"/>
        <v/>
      </c>
      <c r="S863" s="24"/>
      <c r="T863" s="49" t="str">
        <f t="shared" si="83"/>
        <v/>
      </c>
      <c r="U863" s="50"/>
      <c r="V863" s="50"/>
      <c r="W863" s="26" t="str">
        <f t="shared" ca="1" si="80"/>
        <v/>
      </c>
    </row>
    <row r="864" spans="1:23" x14ac:dyDescent="0.2">
      <c r="A864" s="24"/>
      <c r="B864" s="49" t="str">
        <f t="shared" si="82"/>
        <v/>
      </c>
      <c r="C864" s="50"/>
      <c r="D864" s="50"/>
      <c r="E864" s="26" t="str">
        <f t="shared" ca="1" si="81"/>
        <v/>
      </c>
      <c r="F864" s="24"/>
      <c r="G864" s="49">
        <f t="shared" si="84"/>
        <v>853</v>
      </c>
      <c r="H864" s="108" t="s">
        <v>289</v>
      </c>
      <c r="I864" s="108" t="s">
        <v>562</v>
      </c>
      <c r="J864" s="90">
        <v>0</v>
      </c>
      <c r="K864" s="90">
        <v>0</v>
      </c>
      <c r="L864" s="90">
        <v>0.87955000000000017</v>
      </c>
      <c r="M864" s="90">
        <v>17.087719183099999</v>
      </c>
      <c r="N864" s="90">
        <v>0.87955000000000017</v>
      </c>
      <c r="O864" s="91">
        <v>22.845319644899998</v>
      </c>
      <c r="P864" s="91">
        <v>0</v>
      </c>
      <c r="Q864" s="103">
        <v>0</v>
      </c>
      <c r="R864" s="26" t="str">
        <f t="shared" ca="1" si="79"/>
        <v/>
      </c>
      <c r="S864" s="24"/>
      <c r="T864" s="49" t="str">
        <f t="shared" si="83"/>
        <v/>
      </c>
      <c r="U864" s="50"/>
      <c r="V864" s="50"/>
      <c r="W864" s="26" t="str">
        <f t="shared" ca="1" si="80"/>
        <v/>
      </c>
    </row>
    <row r="865" spans="1:23" x14ac:dyDescent="0.2">
      <c r="A865" s="24"/>
      <c r="B865" s="49" t="str">
        <f t="shared" si="82"/>
        <v/>
      </c>
      <c r="C865" s="50"/>
      <c r="D865" s="50"/>
      <c r="E865" s="26" t="str">
        <f t="shared" ca="1" si="81"/>
        <v/>
      </c>
      <c r="F865" s="24"/>
      <c r="G865" s="49">
        <f t="shared" si="84"/>
        <v>854</v>
      </c>
      <c r="H865" s="108" t="s">
        <v>289</v>
      </c>
      <c r="I865" s="108" t="s">
        <v>925</v>
      </c>
      <c r="J865" s="90">
        <v>0</v>
      </c>
      <c r="K865" s="90">
        <v>0</v>
      </c>
      <c r="L865" s="90">
        <v>0</v>
      </c>
      <c r="M865" s="90">
        <v>0</v>
      </c>
      <c r="N865" s="90">
        <v>0</v>
      </c>
      <c r="O865" s="91">
        <v>0</v>
      </c>
      <c r="P865" s="91">
        <v>0</v>
      </c>
      <c r="Q865" s="103">
        <v>0</v>
      </c>
      <c r="R865" s="26" t="str">
        <f t="shared" ca="1" si="79"/>
        <v/>
      </c>
      <c r="S865" s="24"/>
      <c r="T865" s="49" t="str">
        <f t="shared" si="83"/>
        <v/>
      </c>
      <c r="U865" s="50"/>
      <c r="V865" s="50"/>
      <c r="W865" s="26" t="str">
        <f t="shared" ca="1" si="80"/>
        <v/>
      </c>
    </row>
    <row r="866" spans="1:23" x14ac:dyDescent="0.2">
      <c r="A866" s="24"/>
      <c r="B866" s="49" t="str">
        <f t="shared" si="82"/>
        <v/>
      </c>
      <c r="C866" s="50"/>
      <c r="D866" s="50"/>
      <c r="E866" s="26" t="str">
        <f t="shared" ca="1" si="81"/>
        <v/>
      </c>
      <c r="F866" s="24"/>
      <c r="G866" s="49">
        <f t="shared" si="84"/>
        <v>855</v>
      </c>
      <c r="H866" s="108" t="s">
        <v>289</v>
      </c>
      <c r="I866" s="108" t="s">
        <v>939</v>
      </c>
      <c r="J866" s="90">
        <v>0</v>
      </c>
      <c r="K866" s="90">
        <v>0</v>
      </c>
      <c r="L866" s="90">
        <v>0.85546772262000004</v>
      </c>
      <c r="M866" s="90">
        <v>40.5</v>
      </c>
      <c r="N866" s="90">
        <v>0.95329147752999999</v>
      </c>
      <c r="O866" s="91">
        <v>60.340016429459993</v>
      </c>
      <c r="P866" s="91">
        <v>0</v>
      </c>
      <c r="Q866" s="103">
        <v>0</v>
      </c>
      <c r="R866" s="26" t="str">
        <f t="shared" ca="1" si="79"/>
        <v/>
      </c>
      <c r="S866" s="24"/>
      <c r="T866" s="49" t="str">
        <f t="shared" si="83"/>
        <v/>
      </c>
      <c r="U866" s="50"/>
      <c r="V866" s="50"/>
      <c r="W866" s="26" t="str">
        <f t="shared" ca="1" si="80"/>
        <v/>
      </c>
    </row>
    <row r="867" spans="1:23" x14ac:dyDescent="0.2">
      <c r="A867" s="24"/>
      <c r="B867" s="49" t="str">
        <f t="shared" si="82"/>
        <v/>
      </c>
      <c r="C867" s="50"/>
      <c r="D867" s="50"/>
      <c r="E867" s="26" t="str">
        <f t="shared" ca="1" si="81"/>
        <v/>
      </c>
      <c r="F867" s="24"/>
      <c r="G867" s="49">
        <f t="shared" si="84"/>
        <v>856</v>
      </c>
      <c r="H867" s="108" t="s">
        <v>289</v>
      </c>
      <c r="I867" s="108" t="s">
        <v>1641</v>
      </c>
      <c r="J867" s="90">
        <v>0</v>
      </c>
      <c r="K867" s="90">
        <v>0</v>
      </c>
      <c r="L867" s="90">
        <v>0.85546772262000004</v>
      </c>
      <c r="M867" s="90">
        <v>40.5</v>
      </c>
      <c r="N867" s="90">
        <v>0.95329147752999999</v>
      </c>
      <c r="O867" s="91">
        <v>60.340016429459993</v>
      </c>
      <c r="P867" s="91">
        <v>0</v>
      </c>
      <c r="Q867" s="103">
        <v>0</v>
      </c>
      <c r="R867" s="26" t="str">
        <f t="shared" ca="1" si="79"/>
        <v>Error</v>
      </c>
      <c r="S867" s="24"/>
      <c r="T867" s="49" t="str">
        <f t="shared" si="83"/>
        <v/>
      </c>
      <c r="U867" s="50"/>
      <c r="V867" s="50"/>
      <c r="W867" s="26" t="str">
        <f t="shared" ca="1" si="80"/>
        <v/>
      </c>
    </row>
    <row r="868" spans="1:23" x14ac:dyDescent="0.2">
      <c r="A868" s="24"/>
      <c r="B868" s="49" t="str">
        <f t="shared" si="82"/>
        <v/>
      </c>
      <c r="C868" s="50"/>
      <c r="D868" s="50"/>
      <c r="E868" s="26" t="str">
        <f t="shared" ca="1" si="81"/>
        <v/>
      </c>
      <c r="F868" s="24"/>
      <c r="G868" s="49">
        <f t="shared" si="84"/>
        <v>857</v>
      </c>
      <c r="H868" s="108" t="s">
        <v>289</v>
      </c>
      <c r="I868" s="108" t="s">
        <v>952</v>
      </c>
      <c r="J868" s="90">
        <v>0</v>
      </c>
      <c r="K868" s="90">
        <v>0</v>
      </c>
      <c r="L868" s="90">
        <v>0</v>
      </c>
      <c r="M868" s="90">
        <v>0</v>
      </c>
      <c r="N868" s="90">
        <v>0</v>
      </c>
      <c r="O868" s="91">
        <v>0</v>
      </c>
      <c r="P868" s="91">
        <v>0</v>
      </c>
      <c r="Q868" s="103">
        <v>0</v>
      </c>
      <c r="R868" s="26" t="str">
        <f t="shared" ca="1" si="79"/>
        <v/>
      </c>
      <c r="S868" s="24"/>
      <c r="T868" s="49" t="str">
        <f t="shared" si="83"/>
        <v/>
      </c>
      <c r="U868" s="50"/>
      <c r="V868" s="50"/>
      <c r="W868" s="26" t="str">
        <f t="shared" ca="1" si="80"/>
        <v/>
      </c>
    </row>
    <row r="869" spans="1:23" x14ac:dyDescent="0.2">
      <c r="A869" s="24"/>
      <c r="B869" s="49" t="str">
        <f t="shared" si="82"/>
        <v/>
      </c>
      <c r="C869" s="50"/>
      <c r="D869" s="50"/>
      <c r="E869" s="26" t="str">
        <f t="shared" ca="1" si="81"/>
        <v/>
      </c>
      <c r="F869" s="24"/>
      <c r="G869" s="49">
        <f t="shared" si="84"/>
        <v>858</v>
      </c>
      <c r="H869" s="108" t="s">
        <v>289</v>
      </c>
      <c r="I869" s="108" t="s">
        <v>964</v>
      </c>
      <c r="J869" s="90">
        <v>0</v>
      </c>
      <c r="K869" s="90">
        <v>0</v>
      </c>
      <c r="L869" s="90">
        <v>1.7135380059599998</v>
      </c>
      <c r="M869" s="90">
        <v>19.619753021139999</v>
      </c>
      <c r="N869" s="90">
        <v>1.6546880804599999</v>
      </c>
      <c r="O869" s="91">
        <v>26.613918337100003</v>
      </c>
      <c r="P869" s="91">
        <v>0</v>
      </c>
      <c r="Q869" s="103">
        <v>0</v>
      </c>
      <c r="R869" s="26" t="str">
        <f t="shared" ca="1" si="79"/>
        <v/>
      </c>
      <c r="S869" s="24"/>
      <c r="T869" s="49" t="str">
        <f t="shared" si="83"/>
        <v/>
      </c>
      <c r="U869" s="50"/>
      <c r="V869" s="50"/>
      <c r="W869" s="26" t="str">
        <f t="shared" ca="1" si="80"/>
        <v/>
      </c>
    </row>
    <row r="870" spans="1:23" x14ac:dyDescent="0.2">
      <c r="A870" s="24"/>
      <c r="B870" s="49" t="str">
        <f t="shared" si="82"/>
        <v/>
      </c>
      <c r="C870" s="50"/>
      <c r="D870" s="50"/>
      <c r="E870" s="26" t="str">
        <f t="shared" ca="1" si="81"/>
        <v/>
      </c>
      <c r="F870" s="24"/>
      <c r="G870" s="49">
        <f t="shared" si="84"/>
        <v>859</v>
      </c>
      <c r="H870" s="108" t="s">
        <v>289</v>
      </c>
      <c r="I870" s="108" t="s">
        <v>1642</v>
      </c>
      <c r="J870" s="90">
        <v>0</v>
      </c>
      <c r="K870" s="90">
        <v>0</v>
      </c>
      <c r="L870" s="90">
        <v>0.77349762844999992</v>
      </c>
      <c r="M870" s="90">
        <v>150.06834253984999</v>
      </c>
      <c r="N870" s="90">
        <v>72.541272775549999</v>
      </c>
      <c r="O870" s="91">
        <v>370.2</v>
      </c>
      <c r="P870" s="91">
        <v>23.945670085749999</v>
      </c>
      <c r="Q870" s="103">
        <v>1.2503105019599998</v>
      </c>
      <c r="R870" s="26" t="str">
        <f t="shared" ca="1" si="79"/>
        <v>Error</v>
      </c>
      <c r="S870" s="24"/>
      <c r="T870" s="49" t="str">
        <f t="shared" si="83"/>
        <v/>
      </c>
      <c r="U870" s="50"/>
      <c r="V870" s="50"/>
      <c r="W870" s="26" t="str">
        <f t="shared" ca="1" si="80"/>
        <v/>
      </c>
    </row>
    <row r="871" spans="1:23" x14ac:dyDescent="0.2">
      <c r="A871" s="24"/>
      <c r="B871" s="49" t="str">
        <f t="shared" si="82"/>
        <v/>
      </c>
      <c r="C871" s="50"/>
      <c r="D871" s="50"/>
      <c r="E871" s="26" t="str">
        <f t="shared" ca="1" si="81"/>
        <v/>
      </c>
      <c r="F871" s="24"/>
      <c r="G871" s="49">
        <f t="shared" si="84"/>
        <v>860</v>
      </c>
      <c r="H871" s="108" t="s">
        <v>289</v>
      </c>
      <c r="I871" s="108" t="s">
        <v>580</v>
      </c>
      <c r="J871" s="90">
        <v>0</v>
      </c>
      <c r="K871" s="90">
        <v>0</v>
      </c>
      <c r="L871" s="90">
        <v>0</v>
      </c>
      <c r="M871" s="90">
        <v>12.3</v>
      </c>
      <c r="N871" s="90">
        <v>0</v>
      </c>
      <c r="O871" s="91">
        <v>15.011986689900001</v>
      </c>
      <c r="P871" s="91">
        <v>0</v>
      </c>
      <c r="Q871" s="103">
        <v>0</v>
      </c>
      <c r="R871" s="26" t="str">
        <f t="shared" ca="1" si="79"/>
        <v/>
      </c>
      <c r="S871" s="24"/>
      <c r="T871" s="49" t="str">
        <f t="shared" si="83"/>
        <v/>
      </c>
      <c r="U871" s="50"/>
      <c r="V871" s="50"/>
      <c r="W871" s="26" t="str">
        <f t="shared" ca="1" si="80"/>
        <v/>
      </c>
    </row>
    <row r="872" spans="1:23" x14ac:dyDescent="0.2">
      <c r="A872" s="24"/>
      <c r="B872" s="49" t="str">
        <f t="shared" si="82"/>
        <v/>
      </c>
      <c r="C872" s="50"/>
      <c r="D872" s="50"/>
      <c r="E872" s="26" t="str">
        <f t="shared" ca="1" si="81"/>
        <v/>
      </c>
      <c r="F872" s="24"/>
      <c r="G872" s="49">
        <f t="shared" si="84"/>
        <v>861</v>
      </c>
      <c r="H872" s="108" t="s">
        <v>289</v>
      </c>
      <c r="I872" s="108" t="s">
        <v>996</v>
      </c>
      <c r="J872" s="90">
        <v>0</v>
      </c>
      <c r="K872" s="90">
        <v>0</v>
      </c>
      <c r="L872" s="90">
        <v>1.12436</v>
      </c>
      <c r="M872" s="90">
        <v>26.198723407559999</v>
      </c>
      <c r="N872" s="90">
        <v>1.12436</v>
      </c>
      <c r="O872" s="91">
        <v>38.299999999999997</v>
      </c>
      <c r="P872" s="91">
        <v>0</v>
      </c>
      <c r="Q872" s="103">
        <v>0</v>
      </c>
      <c r="R872" s="26" t="str">
        <f t="shared" ca="1" si="79"/>
        <v/>
      </c>
      <c r="S872" s="24"/>
      <c r="T872" s="49" t="str">
        <f t="shared" si="83"/>
        <v/>
      </c>
      <c r="U872" s="50"/>
      <c r="V872" s="50"/>
      <c r="W872" s="26" t="str">
        <f t="shared" ca="1" si="80"/>
        <v/>
      </c>
    </row>
    <row r="873" spans="1:23" x14ac:dyDescent="0.2">
      <c r="A873" s="24"/>
      <c r="B873" s="49" t="str">
        <f t="shared" si="82"/>
        <v/>
      </c>
      <c r="C873" s="50"/>
      <c r="D873" s="50"/>
      <c r="E873" s="26" t="str">
        <f t="shared" ca="1" si="81"/>
        <v/>
      </c>
      <c r="F873" s="24"/>
      <c r="G873" s="49">
        <f t="shared" si="84"/>
        <v>862</v>
      </c>
      <c r="H873" s="108" t="s">
        <v>289</v>
      </c>
      <c r="I873" s="108" t="s">
        <v>1007</v>
      </c>
      <c r="J873" s="90">
        <v>0</v>
      </c>
      <c r="K873" s="90">
        <v>0</v>
      </c>
      <c r="L873" s="90">
        <v>0</v>
      </c>
      <c r="M873" s="90">
        <v>47.3</v>
      </c>
      <c r="N873" s="90">
        <v>0</v>
      </c>
      <c r="O873" s="91">
        <v>42.2468664688</v>
      </c>
      <c r="P873" s="91">
        <v>0</v>
      </c>
      <c r="Q873" s="103">
        <v>0</v>
      </c>
      <c r="R873" s="26" t="str">
        <f t="shared" ca="1" si="79"/>
        <v/>
      </c>
      <c r="S873" s="24"/>
      <c r="T873" s="49" t="str">
        <f t="shared" si="83"/>
        <v/>
      </c>
      <c r="U873" s="50"/>
      <c r="V873" s="50"/>
      <c r="W873" s="26" t="str">
        <f t="shared" ca="1" si="80"/>
        <v/>
      </c>
    </row>
    <row r="874" spans="1:23" x14ac:dyDescent="0.2">
      <c r="A874" s="24"/>
      <c r="B874" s="49" t="str">
        <f t="shared" si="82"/>
        <v/>
      </c>
      <c r="C874" s="50"/>
      <c r="D874" s="50"/>
      <c r="E874" s="26" t="str">
        <f t="shared" ca="1" si="81"/>
        <v/>
      </c>
      <c r="F874" s="24"/>
      <c r="G874" s="49">
        <f t="shared" si="84"/>
        <v>863</v>
      </c>
      <c r="H874" s="108" t="s">
        <v>289</v>
      </c>
      <c r="I874" s="108" t="s">
        <v>1017</v>
      </c>
      <c r="J874" s="90">
        <v>0</v>
      </c>
      <c r="K874" s="90">
        <v>0</v>
      </c>
      <c r="L874" s="90">
        <v>0</v>
      </c>
      <c r="M874" s="90">
        <v>4.7</v>
      </c>
      <c r="N874" s="90">
        <v>0</v>
      </c>
      <c r="O874" s="91">
        <v>0</v>
      </c>
      <c r="P874" s="91">
        <v>0</v>
      </c>
      <c r="Q874" s="103">
        <v>0</v>
      </c>
      <c r="R874" s="26" t="str">
        <f t="shared" ca="1" si="79"/>
        <v/>
      </c>
      <c r="S874" s="24"/>
      <c r="T874" s="49" t="str">
        <f t="shared" si="83"/>
        <v/>
      </c>
      <c r="U874" s="50"/>
      <c r="V874" s="50"/>
      <c r="W874" s="26" t="str">
        <f t="shared" ca="1" si="80"/>
        <v/>
      </c>
    </row>
    <row r="875" spans="1:23" x14ac:dyDescent="0.2">
      <c r="A875" s="24"/>
      <c r="B875" s="49" t="str">
        <f t="shared" si="82"/>
        <v/>
      </c>
      <c r="C875" s="50"/>
      <c r="D875" s="50"/>
      <c r="E875" s="26" t="str">
        <f t="shared" ca="1" si="81"/>
        <v/>
      </c>
      <c r="F875" s="24"/>
      <c r="G875" s="49">
        <f t="shared" si="84"/>
        <v>864</v>
      </c>
      <c r="H875" s="108" t="s">
        <v>289</v>
      </c>
      <c r="I875" s="108" t="s">
        <v>1643</v>
      </c>
      <c r="J875" s="90">
        <v>0</v>
      </c>
      <c r="K875" s="90">
        <v>0</v>
      </c>
      <c r="L875" s="90">
        <v>3.2051716101300003</v>
      </c>
      <c r="M875" s="90">
        <v>43.1</v>
      </c>
      <c r="N875" s="90">
        <v>3.1873581469800003</v>
      </c>
      <c r="O875" s="91">
        <v>114.4</v>
      </c>
      <c r="P875" s="91">
        <v>0</v>
      </c>
      <c r="Q875" s="103">
        <v>0</v>
      </c>
      <c r="R875" s="26" t="str">
        <f t="shared" ca="1" si="79"/>
        <v>Error</v>
      </c>
      <c r="S875" s="24"/>
      <c r="T875" s="49" t="str">
        <f t="shared" si="83"/>
        <v/>
      </c>
      <c r="U875" s="50"/>
      <c r="V875" s="50"/>
      <c r="W875" s="26" t="str">
        <f t="shared" ca="1" si="80"/>
        <v/>
      </c>
    </row>
    <row r="876" spans="1:23" x14ac:dyDescent="0.2">
      <c r="A876" s="24"/>
      <c r="B876" s="49" t="str">
        <f t="shared" si="82"/>
        <v/>
      </c>
      <c r="C876" s="50"/>
      <c r="D876" s="50"/>
      <c r="E876" s="26" t="str">
        <f t="shared" ca="1" si="81"/>
        <v/>
      </c>
      <c r="F876" s="24"/>
      <c r="G876" s="49">
        <f t="shared" si="84"/>
        <v>865</v>
      </c>
      <c r="H876" s="108" t="s">
        <v>289</v>
      </c>
      <c r="I876" s="108" t="s">
        <v>1036</v>
      </c>
      <c r="J876" s="90">
        <v>0</v>
      </c>
      <c r="K876" s="90">
        <v>0</v>
      </c>
      <c r="L876" s="90">
        <v>0.92733150660000008</v>
      </c>
      <c r="M876" s="90">
        <v>12</v>
      </c>
      <c r="N876" s="90">
        <v>0.9192508275900001</v>
      </c>
      <c r="O876" s="91">
        <v>16.644091193519998</v>
      </c>
      <c r="P876" s="91">
        <v>0</v>
      </c>
      <c r="Q876" s="103">
        <v>0</v>
      </c>
      <c r="R876" s="26" t="str">
        <f t="shared" ca="1" si="79"/>
        <v/>
      </c>
      <c r="S876" s="24"/>
      <c r="T876" s="49" t="str">
        <f t="shared" si="83"/>
        <v/>
      </c>
      <c r="U876" s="50"/>
      <c r="V876" s="50"/>
      <c r="W876" s="26" t="str">
        <f t="shared" ca="1" si="80"/>
        <v/>
      </c>
    </row>
    <row r="877" spans="1:23" x14ac:dyDescent="0.2">
      <c r="A877" s="24"/>
      <c r="B877" s="49" t="str">
        <f t="shared" si="82"/>
        <v/>
      </c>
      <c r="C877" s="50"/>
      <c r="D877" s="50"/>
      <c r="E877" s="26" t="str">
        <f t="shared" ca="1" si="81"/>
        <v/>
      </c>
      <c r="F877" s="24"/>
      <c r="G877" s="49">
        <f t="shared" si="84"/>
        <v>866</v>
      </c>
      <c r="H877" s="108" t="s">
        <v>289</v>
      </c>
      <c r="I877" s="108" t="s">
        <v>1054</v>
      </c>
      <c r="J877" s="90">
        <v>0</v>
      </c>
      <c r="K877" s="90">
        <v>0</v>
      </c>
      <c r="L877" s="90">
        <v>3.8252366040000005</v>
      </c>
      <c r="M877" s="90">
        <v>7.5911893326400008</v>
      </c>
      <c r="N877" s="90">
        <v>18.962189442700002</v>
      </c>
      <c r="O877" s="91">
        <v>13.589432212799998</v>
      </c>
      <c r="P877" s="91">
        <v>5.5849990657999999</v>
      </c>
      <c r="Q877" s="103">
        <v>1.54699587848</v>
      </c>
      <c r="R877" s="26" t="str">
        <f t="shared" ca="1" si="79"/>
        <v/>
      </c>
      <c r="S877" s="24"/>
      <c r="T877" s="49" t="str">
        <f t="shared" si="83"/>
        <v/>
      </c>
      <c r="U877" s="50"/>
      <c r="V877" s="50"/>
      <c r="W877" s="26" t="str">
        <f t="shared" ca="1" si="80"/>
        <v/>
      </c>
    </row>
    <row r="878" spans="1:23" x14ac:dyDescent="0.2">
      <c r="A878" s="24"/>
      <c r="B878" s="49" t="str">
        <f t="shared" si="82"/>
        <v/>
      </c>
      <c r="C878" s="50"/>
      <c r="D878" s="50"/>
      <c r="E878" s="26" t="str">
        <f t="shared" ca="1" si="81"/>
        <v/>
      </c>
      <c r="F878" s="24"/>
      <c r="G878" s="49">
        <f t="shared" si="84"/>
        <v>867</v>
      </c>
      <c r="H878" s="108" t="s">
        <v>290</v>
      </c>
      <c r="I878" s="108" t="s">
        <v>1619</v>
      </c>
      <c r="J878" s="90">
        <v>0</v>
      </c>
      <c r="K878" s="90">
        <v>0</v>
      </c>
      <c r="L878" s="90">
        <v>1.7106154715999999</v>
      </c>
      <c r="M878" s="90">
        <v>18</v>
      </c>
      <c r="N878" s="90">
        <v>1.7266627840000002</v>
      </c>
      <c r="O878" s="91">
        <v>31.624837154869997</v>
      </c>
      <c r="P878" s="91">
        <v>0</v>
      </c>
      <c r="Q878" s="103">
        <v>0</v>
      </c>
      <c r="R878" s="26" t="str">
        <f t="shared" ca="1" si="79"/>
        <v>Error</v>
      </c>
      <c r="S878" s="24"/>
      <c r="T878" s="49" t="str">
        <f t="shared" si="83"/>
        <v/>
      </c>
      <c r="U878" s="50"/>
      <c r="V878" s="50"/>
      <c r="W878" s="26" t="str">
        <f t="shared" ca="1" si="80"/>
        <v/>
      </c>
    </row>
    <row r="879" spans="1:23" x14ac:dyDescent="0.2">
      <c r="A879" s="24"/>
      <c r="B879" s="49" t="str">
        <f t="shared" si="82"/>
        <v/>
      </c>
      <c r="C879" s="50"/>
      <c r="D879" s="50"/>
      <c r="E879" s="26" t="str">
        <f t="shared" ca="1" si="81"/>
        <v/>
      </c>
      <c r="F879" s="24"/>
      <c r="G879" s="49">
        <f t="shared" si="84"/>
        <v>868</v>
      </c>
      <c r="H879" s="108" t="s">
        <v>290</v>
      </c>
      <c r="I879" s="108" t="s">
        <v>354</v>
      </c>
      <c r="J879" s="90">
        <v>0</v>
      </c>
      <c r="K879" s="90">
        <v>0</v>
      </c>
      <c r="L879" s="90">
        <v>5.6566884846400001</v>
      </c>
      <c r="M879" s="90">
        <v>5.7</v>
      </c>
      <c r="N879" s="90">
        <v>6.85968000016</v>
      </c>
      <c r="O879" s="91">
        <v>204.40696924085003</v>
      </c>
      <c r="P879" s="91">
        <v>1.9989309945599998</v>
      </c>
      <c r="Q879" s="103">
        <v>1.7845051239</v>
      </c>
      <c r="R879" s="26" t="str">
        <f t="shared" ca="1" si="79"/>
        <v/>
      </c>
      <c r="S879" s="24"/>
      <c r="T879" s="49" t="str">
        <f t="shared" si="83"/>
        <v/>
      </c>
      <c r="U879" s="50"/>
      <c r="V879" s="50"/>
      <c r="W879" s="26" t="str">
        <f t="shared" ca="1" si="80"/>
        <v/>
      </c>
    </row>
    <row r="880" spans="1:23" x14ac:dyDescent="0.2">
      <c r="A880" s="24"/>
      <c r="B880" s="49" t="str">
        <f t="shared" si="82"/>
        <v/>
      </c>
      <c r="C880" s="50"/>
      <c r="D880" s="50"/>
      <c r="E880" s="26" t="str">
        <f t="shared" ca="1" si="81"/>
        <v/>
      </c>
      <c r="F880" s="24"/>
      <c r="G880" s="49">
        <f t="shared" si="84"/>
        <v>869</v>
      </c>
      <c r="H880" s="108" t="s">
        <v>290</v>
      </c>
      <c r="I880" s="108" t="s">
        <v>383</v>
      </c>
      <c r="J880" s="90">
        <v>0</v>
      </c>
      <c r="K880" s="90">
        <v>0</v>
      </c>
      <c r="L880" s="90">
        <v>6.9438132225599993</v>
      </c>
      <c r="M880" s="90">
        <v>26.5</v>
      </c>
      <c r="N880" s="90">
        <v>7.0275819999999998</v>
      </c>
      <c r="O880" s="91">
        <v>214.32839342901997</v>
      </c>
      <c r="P880" s="91">
        <v>0</v>
      </c>
      <c r="Q880" s="103">
        <v>0</v>
      </c>
      <c r="R880" s="26" t="str">
        <f t="shared" ca="1" si="79"/>
        <v/>
      </c>
      <c r="S880" s="24"/>
      <c r="T880" s="49" t="str">
        <f t="shared" si="83"/>
        <v/>
      </c>
      <c r="U880" s="50"/>
      <c r="V880" s="50"/>
      <c r="W880" s="26" t="str">
        <f t="shared" ca="1" si="80"/>
        <v/>
      </c>
    </row>
    <row r="881" spans="1:23" x14ac:dyDescent="0.2">
      <c r="A881" s="24"/>
      <c r="B881" s="49" t="str">
        <f t="shared" si="82"/>
        <v/>
      </c>
      <c r="C881" s="50"/>
      <c r="D881" s="50"/>
      <c r="E881" s="26" t="str">
        <f t="shared" ca="1" si="81"/>
        <v/>
      </c>
      <c r="F881" s="24"/>
      <c r="G881" s="49">
        <f t="shared" si="84"/>
        <v>870</v>
      </c>
      <c r="H881" s="108" t="s">
        <v>290</v>
      </c>
      <c r="I881" s="108" t="s">
        <v>1644</v>
      </c>
      <c r="J881" s="90">
        <v>0</v>
      </c>
      <c r="K881" s="90">
        <v>0</v>
      </c>
      <c r="L881" s="90">
        <v>5.6287800000000008</v>
      </c>
      <c r="M881" s="90">
        <v>31.3</v>
      </c>
      <c r="N881" s="90">
        <v>5.5129397076000002</v>
      </c>
      <c r="O881" s="91">
        <v>15.93477404821</v>
      </c>
      <c r="P881" s="91">
        <v>0</v>
      </c>
      <c r="Q881" s="103">
        <v>0</v>
      </c>
      <c r="R881" s="26" t="str">
        <f t="shared" ca="1" si="79"/>
        <v>Error</v>
      </c>
      <c r="S881" s="24"/>
      <c r="T881" s="49" t="str">
        <f t="shared" si="83"/>
        <v/>
      </c>
      <c r="U881" s="50"/>
      <c r="V881" s="50"/>
      <c r="W881" s="26" t="str">
        <f t="shared" ca="1" si="80"/>
        <v/>
      </c>
    </row>
    <row r="882" spans="1:23" x14ac:dyDescent="0.2">
      <c r="A882" s="24"/>
      <c r="B882" s="49" t="str">
        <f t="shared" si="82"/>
        <v/>
      </c>
      <c r="C882" s="50"/>
      <c r="D882" s="50"/>
      <c r="E882" s="26" t="str">
        <f t="shared" ca="1" si="81"/>
        <v/>
      </c>
      <c r="F882" s="24"/>
      <c r="G882" s="49">
        <f t="shared" si="84"/>
        <v>871</v>
      </c>
      <c r="H882" s="108" t="s">
        <v>290</v>
      </c>
      <c r="I882" s="108" t="s">
        <v>446</v>
      </c>
      <c r="J882" s="90">
        <v>0</v>
      </c>
      <c r="K882" s="90">
        <v>0</v>
      </c>
      <c r="L882" s="90">
        <v>0.98722399999999988</v>
      </c>
      <c r="M882" s="90">
        <v>32.197096499920001</v>
      </c>
      <c r="N882" s="90">
        <v>0.98469670656000008</v>
      </c>
      <c r="O882" s="91">
        <v>19.381045469840004</v>
      </c>
      <c r="P882" s="91">
        <v>0</v>
      </c>
      <c r="Q882" s="103">
        <v>0</v>
      </c>
      <c r="R882" s="26" t="str">
        <f t="shared" ca="1" si="79"/>
        <v/>
      </c>
      <c r="S882" s="24"/>
      <c r="T882" s="49" t="str">
        <f t="shared" si="83"/>
        <v/>
      </c>
      <c r="U882" s="50"/>
      <c r="V882" s="50"/>
      <c r="W882" s="26" t="str">
        <f t="shared" ca="1" si="80"/>
        <v/>
      </c>
    </row>
    <row r="883" spans="1:23" x14ac:dyDescent="0.2">
      <c r="A883" s="24"/>
      <c r="B883" s="49" t="str">
        <f t="shared" si="82"/>
        <v/>
      </c>
      <c r="C883" s="50"/>
      <c r="D883" s="50"/>
      <c r="E883" s="26" t="str">
        <f t="shared" ca="1" si="81"/>
        <v/>
      </c>
      <c r="F883" s="24"/>
      <c r="G883" s="49">
        <f t="shared" si="84"/>
        <v>872</v>
      </c>
      <c r="H883" s="108" t="s">
        <v>290</v>
      </c>
      <c r="I883" s="108" t="s">
        <v>1645</v>
      </c>
      <c r="J883" s="90">
        <v>0</v>
      </c>
      <c r="K883" s="90">
        <v>0</v>
      </c>
      <c r="L883" s="90">
        <v>0.79615400000000003</v>
      </c>
      <c r="M883" s="90">
        <v>17.100000000000001</v>
      </c>
      <c r="N883" s="90">
        <v>0.70911048318000003</v>
      </c>
      <c r="O883" s="91">
        <v>87.8</v>
      </c>
      <c r="P883" s="91">
        <v>0</v>
      </c>
      <c r="Q883" s="103">
        <v>0</v>
      </c>
      <c r="R883" s="26" t="str">
        <f t="shared" ca="1" si="79"/>
        <v>Error</v>
      </c>
      <c r="S883" s="24"/>
      <c r="T883" s="49" t="str">
        <f t="shared" si="83"/>
        <v/>
      </c>
      <c r="U883" s="50"/>
      <c r="V883" s="50"/>
      <c r="W883" s="26" t="str">
        <f t="shared" ca="1" si="80"/>
        <v/>
      </c>
    </row>
    <row r="884" spans="1:23" x14ac:dyDescent="0.2">
      <c r="A884" s="24"/>
      <c r="B884" s="49" t="str">
        <f t="shared" si="82"/>
        <v/>
      </c>
      <c r="C884" s="50"/>
      <c r="D884" s="50"/>
      <c r="E884" s="26" t="str">
        <f t="shared" ca="1" si="81"/>
        <v/>
      </c>
      <c r="F884" s="24"/>
      <c r="G884" s="49">
        <f t="shared" si="84"/>
        <v>873</v>
      </c>
      <c r="H884" s="108" t="s">
        <v>290</v>
      </c>
      <c r="I884" s="108" t="s">
        <v>1646</v>
      </c>
      <c r="J884" s="90">
        <v>0</v>
      </c>
      <c r="K884" s="90">
        <v>0</v>
      </c>
      <c r="L884" s="90">
        <v>2.5440710000000002</v>
      </c>
      <c r="M884" s="90">
        <v>59.195521642599999</v>
      </c>
      <c r="N884" s="90">
        <v>2.4758898972000001</v>
      </c>
      <c r="O884" s="91">
        <v>330.46689910899994</v>
      </c>
      <c r="P884" s="91">
        <v>0</v>
      </c>
      <c r="Q884" s="103">
        <v>0</v>
      </c>
      <c r="R884" s="26" t="str">
        <f t="shared" ca="1" si="79"/>
        <v>Error</v>
      </c>
      <c r="S884" s="24"/>
      <c r="T884" s="49" t="str">
        <f t="shared" si="83"/>
        <v/>
      </c>
      <c r="U884" s="50"/>
      <c r="V884" s="50"/>
      <c r="W884" s="26" t="str">
        <f t="shared" ca="1" si="80"/>
        <v/>
      </c>
    </row>
    <row r="885" spans="1:23" x14ac:dyDescent="0.2">
      <c r="A885" s="24"/>
      <c r="B885" s="49" t="str">
        <f t="shared" si="82"/>
        <v/>
      </c>
      <c r="C885" s="50"/>
      <c r="D885" s="50"/>
      <c r="E885" s="26" t="str">
        <f t="shared" ca="1" si="81"/>
        <v/>
      </c>
      <c r="F885" s="24"/>
      <c r="G885" s="49">
        <f t="shared" si="84"/>
        <v>874</v>
      </c>
      <c r="H885" s="108" t="s">
        <v>290</v>
      </c>
      <c r="I885" s="108" t="s">
        <v>530</v>
      </c>
      <c r="J885" s="90">
        <v>0</v>
      </c>
      <c r="K885" s="90">
        <v>0</v>
      </c>
      <c r="L885" s="90">
        <v>0.48416834232</v>
      </c>
      <c r="M885" s="90">
        <v>22.5</v>
      </c>
      <c r="N885" s="90">
        <v>0.40024081067999995</v>
      </c>
      <c r="O885" s="91">
        <v>83.494077351239994</v>
      </c>
      <c r="P885" s="91">
        <v>0</v>
      </c>
      <c r="Q885" s="103">
        <v>0</v>
      </c>
      <c r="R885" s="26" t="str">
        <f t="shared" ca="1" si="79"/>
        <v/>
      </c>
      <c r="S885" s="24"/>
      <c r="T885" s="49" t="str">
        <f t="shared" si="83"/>
        <v/>
      </c>
      <c r="U885" s="50"/>
      <c r="V885" s="50"/>
      <c r="W885" s="26" t="str">
        <f t="shared" ca="1" si="80"/>
        <v/>
      </c>
    </row>
    <row r="886" spans="1:23" x14ac:dyDescent="0.2">
      <c r="A886" s="24"/>
      <c r="B886" s="49" t="str">
        <f t="shared" si="82"/>
        <v/>
      </c>
      <c r="C886" s="50"/>
      <c r="D886" s="50"/>
      <c r="E886" s="26" t="str">
        <f t="shared" ca="1" si="81"/>
        <v/>
      </c>
      <c r="F886" s="24"/>
      <c r="G886" s="49">
        <f t="shared" si="84"/>
        <v>875</v>
      </c>
      <c r="H886" s="108" t="s">
        <v>290</v>
      </c>
      <c r="I886" s="108" t="s">
        <v>555</v>
      </c>
      <c r="J886" s="90">
        <v>0</v>
      </c>
      <c r="K886" s="90">
        <v>0</v>
      </c>
      <c r="L886" s="90">
        <v>1.0697870995200001</v>
      </c>
      <c r="M886" s="90">
        <v>18.2</v>
      </c>
      <c r="N886" s="90">
        <v>1.0529691768</v>
      </c>
      <c r="O886" s="91">
        <v>55.692944704680002</v>
      </c>
      <c r="P886" s="91">
        <v>0</v>
      </c>
      <c r="Q886" s="103">
        <v>0</v>
      </c>
      <c r="R886" s="26" t="str">
        <f t="shared" ca="1" si="79"/>
        <v/>
      </c>
      <c r="S886" s="24"/>
      <c r="T886" s="49" t="str">
        <f t="shared" si="83"/>
        <v/>
      </c>
      <c r="U886" s="50"/>
      <c r="V886" s="50"/>
      <c r="W886" s="26" t="str">
        <f t="shared" ca="1" si="80"/>
        <v/>
      </c>
    </row>
    <row r="887" spans="1:23" x14ac:dyDescent="0.2">
      <c r="A887" s="24"/>
      <c r="B887" s="49" t="str">
        <f t="shared" si="82"/>
        <v/>
      </c>
      <c r="C887" s="50"/>
      <c r="D887" s="50"/>
      <c r="E887" s="26" t="str">
        <f t="shared" ca="1" si="81"/>
        <v/>
      </c>
      <c r="F887" s="24"/>
      <c r="G887" s="49">
        <f t="shared" si="84"/>
        <v>876</v>
      </c>
      <c r="H887" s="108" t="s">
        <v>290</v>
      </c>
      <c r="I887" s="108" t="s">
        <v>580</v>
      </c>
      <c r="J887" s="90">
        <v>0</v>
      </c>
      <c r="K887" s="90">
        <v>0</v>
      </c>
      <c r="L887" s="90">
        <v>0.71317019616999999</v>
      </c>
      <c r="M887" s="90">
        <v>56.771869168199999</v>
      </c>
      <c r="N887" s="90">
        <v>0.79816699999999996</v>
      </c>
      <c r="O887" s="91">
        <v>98.890023659000008</v>
      </c>
      <c r="P887" s="91">
        <v>0</v>
      </c>
      <c r="Q887" s="103">
        <v>0</v>
      </c>
      <c r="R887" s="26" t="str">
        <f t="shared" ca="1" si="79"/>
        <v/>
      </c>
      <c r="S887" s="24"/>
      <c r="T887" s="49" t="str">
        <f t="shared" si="83"/>
        <v/>
      </c>
      <c r="U887" s="50"/>
      <c r="V887" s="50"/>
      <c r="W887" s="26" t="str">
        <f t="shared" ca="1" si="80"/>
        <v/>
      </c>
    </row>
    <row r="888" spans="1:23" x14ac:dyDescent="0.2">
      <c r="A888" s="24"/>
      <c r="B888" s="49" t="str">
        <f t="shared" si="82"/>
        <v/>
      </c>
      <c r="C888" s="50"/>
      <c r="D888" s="50"/>
      <c r="E888" s="26" t="str">
        <f t="shared" ca="1" si="81"/>
        <v/>
      </c>
      <c r="F888" s="24"/>
      <c r="G888" s="49">
        <f t="shared" si="84"/>
        <v>877</v>
      </c>
      <c r="H888" s="108" t="s">
        <v>290</v>
      </c>
      <c r="I888" s="108" t="s">
        <v>604</v>
      </c>
      <c r="J888" s="90">
        <v>0</v>
      </c>
      <c r="K888" s="90">
        <v>0</v>
      </c>
      <c r="L888" s="90">
        <v>2.9070809999999998</v>
      </c>
      <c r="M888" s="90">
        <v>33.299999999999997</v>
      </c>
      <c r="N888" s="90">
        <v>2.9070809999999998</v>
      </c>
      <c r="O888" s="91">
        <v>50.656330778899999</v>
      </c>
      <c r="P888" s="91">
        <v>0</v>
      </c>
      <c r="Q888" s="103">
        <v>0</v>
      </c>
      <c r="R888" s="26" t="str">
        <f t="shared" ca="1" si="79"/>
        <v/>
      </c>
      <c r="S888" s="24"/>
      <c r="T888" s="49" t="str">
        <f t="shared" si="83"/>
        <v/>
      </c>
      <c r="U888" s="50"/>
      <c r="V888" s="50"/>
      <c r="W888" s="26" t="str">
        <f t="shared" ca="1" si="80"/>
        <v/>
      </c>
    </row>
    <row r="889" spans="1:23" x14ac:dyDescent="0.2">
      <c r="A889" s="24"/>
      <c r="B889" s="49" t="str">
        <f t="shared" si="82"/>
        <v/>
      </c>
      <c r="C889" s="50"/>
      <c r="D889" s="50"/>
      <c r="E889" s="26" t="str">
        <f t="shared" ca="1" si="81"/>
        <v/>
      </c>
      <c r="F889" s="24"/>
      <c r="G889" s="49">
        <f t="shared" si="84"/>
        <v>878</v>
      </c>
      <c r="H889" s="108" t="s">
        <v>290</v>
      </c>
      <c r="I889" s="108" t="s">
        <v>625</v>
      </c>
      <c r="J889" s="90">
        <v>0</v>
      </c>
      <c r="K889" s="90">
        <v>0</v>
      </c>
      <c r="L889" s="90">
        <v>2.4869116177200001</v>
      </c>
      <c r="M889" s="90">
        <v>20.8</v>
      </c>
      <c r="N889" s="90">
        <v>2.5437298072200001</v>
      </c>
      <c r="O889" s="91">
        <v>327.96413728647002</v>
      </c>
      <c r="P889" s="91">
        <v>0</v>
      </c>
      <c r="Q889" s="103">
        <v>0</v>
      </c>
      <c r="R889" s="26" t="str">
        <f t="shared" ca="1" si="79"/>
        <v/>
      </c>
      <c r="S889" s="24"/>
      <c r="T889" s="49" t="str">
        <f t="shared" si="83"/>
        <v/>
      </c>
      <c r="U889" s="50"/>
      <c r="V889" s="50"/>
      <c r="W889" s="26" t="str">
        <f t="shared" ca="1" si="80"/>
        <v/>
      </c>
    </row>
    <row r="890" spans="1:23" x14ac:dyDescent="0.2">
      <c r="A890" s="24"/>
      <c r="B890" s="49" t="str">
        <f t="shared" si="82"/>
        <v/>
      </c>
      <c r="C890" s="50"/>
      <c r="D890" s="50"/>
      <c r="E890" s="26" t="str">
        <f t="shared" ca="1" si="81"/>
        <v/>
      </c>
      <c r="F890" s="24"/>
      <c r="G890" s="49">
        <f t="shared" si="84"/>
        <v>879</v>
      </c>
      <c r="H890" s="108" t="s">
        <v>290</v>
      </c>
      <c r="I890" s="108" t="s">
        <v>1647</v>
      </c>
      <c r="J890" s="90">
        <v>0</v>
      </c>
      <c r="K890" s="90">
        <v>0</v>
      </c>
      <c r="L890" s="90">
        <v>2.4355249149000002</v>
      </c>
      <c r="M890" s="90">
        <v>13.3</v>
      </c>
      <c r="N890" s="90">
        <v>2.4215783198400005</v>
      </c>
      <c r="O890" s="91">
        <v>38.150604120540002</v>
      </c>
      <c r="P890" s="91">
        <v>0</v>
      </c>
      <c r="Q890" s="103">
        <v>0</v>
      </c>
      <c r="R890" s="26" t="str">
        <f t="shared" ca="1" si="79"/>
        <v>Error</v>
      </c>
      <c r="S890" s="24"/>
      <c r="T890" s="49" t="str">
        <f t="shared" si="83"/>
        <v/>
      </c>
      <c r="U890" s="50"/>
      <c r="V890" s="50"/>
      <c r="W890" s="26" t="str">
        <f t="shared" ca="1" si="80"/>
        <v/>
      </c>
    </row>
    <row r="891" spans="1:23" x14ac:dyDescent="0.2">
      <c r="A891" s="24"/>
      <c r="B891" s="49" t="str">
        <f t="shared" si="82"/>
        <v/>
      </c>
      <c r="C891" s="50"/>
      <c r="D891" s="50"/>
      <c r="E891" s="26" t="str">
        <f t="shared" ca="1" si="81"/>
        <v/>
      </c>
      <c r="F891" s="24"/>
      <c r="G891" s="49">
        <f t="shared" si="84"/>
        <v>880</v>
      </c>
      <c r="H891" s="108" t="s">
        <v>291</v>
      </c>
      <c r="I891" s="108" t="s">
        <v>325</v>
      </c>
      <c r="J891" s="90">
        <v>0</v>
      </c>
      <c r="K891" s="90">
        <v>0</v>
      </c>
      <c r="L891" s="90">
        <v>32.054074932240006</v>
      </c>
      <c r="M891" s="90">
        <v>74.099999999999994</v>
      </c>
      <c r="N891" s="90">
        <v>31.022922412720003</v>
      </c>
      <c r="O891" s="91">
        <v>74.31342430798</v>
      </c>
      <c r="P891" s="91">
        <v>13.700021598059999</v>
      </c>
      <c r="Q891" s="103">
        <v>1.4267396552</v>
      </c>
      <c r="R891" s="26" t="str">
        <f t="shared" ca="1" si="79"/>
        <v/>
      </c>
      <c r="S891" s="24"/>
      <c r="T891" s="49" t="str">
        <f t="shared" si="83"/>
        <v/>
      </c>
      <c r="U891" s="50"/>
      <c r="V891" s="50"/>
      <c r="W891" s="26" t="str">
        <f t="shared" ca="1" si="80"/>
        <v/>
      </c>
    </row>
    <row r="892" spans="1:23" x14ac:dyDescent="0.2">
      <c r="A892" s="24"/>
      <c r="B892" s="49" t="str">
        <f t="shared" si="82"/>
        <v/>
      </c>
      <c r="C892" s="50"/>
      <c r="D892" s="50"/>
      <c r="E892" s="26" t="str">
        <f t="shared" ca="1" si="81"/>
        <v/>
      </c>
      <c r="F892" s="24"/>
      <c r="G892" s="49">
        <f t="shared" si="84"/>
        <v>881</v>
      </c>
      <c r="H892" s="108" t="s">
        <v>291</v>
      </c>
      <c r="I892" s="108" t="s">
        <v>329</v>
      </c>
      <c r="J892" s="90">
        <v>0</v>
      </c>
      <c r="K892" s="90">
        <v>0</v>
      </c>
      <c r="L892" s="90">
        <v>0.13148799999999999</v>
      </c>
      <c r="M892" s="90">
        <v>15.7</v>
      </c>
      <c r="N892" s="90">
        <v>0.13148799999999999</v>
      </c>
      <c r="O892" s="91">
        <v>15.224043672360001</v>
      </c>
      <c r="P892" s="91">
        <v>0</v>
      </c>
      <c r="Q892" s="103">
        <v>0</v>
      </c>
      <c r="R892" s="26" t="str">
        <f t="shared" ca="1" si="79"/>
        <v/>
      </c>
      <c r="S892" s="24"/>
      <c r="T892" s="49" t="str">
        <f t="shared" si="83"/>
        <v/>
      </c>
      <c r="U892" s="50"/>
      <c r="V892" s="50"/>
      <c r="W892" s="26" t="str">
        <f t="shared" ca="1" si="80"/>
        <v/>
      </c>
    </row>
    <row r="893" spans="1:23" x14ac:dyDescent="0.2">
      <c r="A893" s="24"/>
      <c r="B893" s="49" t="str">
        <f t="shared" si="82"/>
        <v/>
      </c>
      <c r="C893" s="50"/>
      <c r="D893" s="50"/>
      <c r="E893" s="26" t="str">
        <f t="shared" ca="1" si="81"/>
        <v/>
      </c>
      <c r="F893" s="24"/>
      <c r="G893" s="49">
        <f t="shared" si="84"/>
        <v>882</v>
      </c>
      <c r="H893" s="108" t="s">
        <v>291</v>
      </c>
      <c r="I893" s="108" t="s">
        <v>1648</v>
      </c>
      <c r="J893" s="90">
        <v>0</v>
      </c>
      <c r="K893" s="90">
        <v>0</v>
      </c>
      <c r="L893" s="90">
        <v>7.1273537045899999</v>
      </c>
      <c r="M893" s="90">
        <v>71.400000000000006</v>
      </c>
      <c r="N893" s="90">
        <v>7.0953999673899997</v>
      </c>
      <c r="O893" s="91">
        <v>74.948407935380004</v>
      </c>
      <c r="P893" s="91">
        <v>1.30022661552</v>
      </c>
      <c r="Q893" s="103">
        <v>0.18420860261999997</v>
      </c>
      <c r="R893" s="26" t="str">
        <f t="shared" ca="1" si="79"/>
        <v>Error</v>
      </c>
      <c r="S893" s="24"/>
      <c r="T893" s="49" t="str">
        <f t="shared" si="83"/>
        <v/>
      </c>
      <c r="U893" s="50"/>
      <c r="V893" s="50"/>
      <c r="W893" s="26" t="str">
        <f t="shared" ca="1" si="80"/>
        <v/>
      </c>
    </row>
    <row r="894" spans="1:23" x14ac:dyDescent="0.2">
      <c r="A894" s="24"/>
      <c r="B894" s="49" t="str">
        <f t="shared" si="82"/>
        <v/>
      </c>
      <c r="C894" s="50"/>
      <c r="D894" s="50"/>
      <c r="E894" s="26" t="str">
        <f t="shared" ca="1" si="81"/>
        <v/>
      </c>
      <c r="F894" s="24"/>
      <c r="G894" s="49">
        <f t="shared" si="84"/>
        <v>883</v>
      </c>
      <c r="H894" s="108" t="s">
        <v>291</v>
      </c>
      <c r="I894" s="108" t="s">
        <v>415</v>
      </c>
      <c r="J894" s="90">
        <v>0</v>
      </c>
      <c r="K894" s="90">
        <v>0</v>
      </c>
      <c r="L894" s="90">
        <v>3.1575594065400003</v>
      </c>
      <c r="M894" s="90">
        <v>51.5</v>
      </c>
      <c r="N894" s="90">
        <v>2.9857396180500002</v>
      </c>
      <c r="O894" s="91">
        <v>52.178523157670007</v>
      </c>
      <c r="P894" s="91">
        <v>0</v>
      </c>
      <c r="Q894" s="103">
        <v>4.007879344000001E-2</v>
      </c>
      <c r="R894" s="26" t="str">
        <f t="shared" ca="1" si="79"/>
        <v/>
      </c>
      <c r="S894" s="24"/>
      <c r="T894" s="49" t="str">
        <f t="shared" si="83"/>
        <v/>
      </c>
      <c r="U894" s="50"/>
      <c r="V894" s="50"/>
      <c r="W894" s="26" t="str">
        <f t="shared" ca="1" si="80"/>
        <v/>
      </c>
    </row>
    <row r="895" spans="1:23" x14ac:dyDescent="0.2">
      <c r="A895" s="24"/>
      <c r="B895" s="49" t="str">
        <f t="shared" si="82"/>
        <v/>
      </c>
      <c r="C895" s="50"/>
      <c r="D895" s="50"/>
      <c r="E895" s="26" t="str">
        <f t="shared" ca="1" si="81"/>
        <v/>
      </c>
      <c r="F895" s="24"/>
      <c r="G895" s="49">
        <f t="shared" si="84"/>
        <v>884</v>
      </c>
      <c r="H895" s="108" t="s">
        <v>291</v>
      </c>
      <c r="I895" s="108" t="s">
        <v>280</v>
      </c>
      <c r="J895" s="90">
        <v>0</v>
      </c>
      <c r="K895" s="90">
        <v>0</v>
      </c>
      <c r="L895" s="90">
        <v>0.470661</v>
      </c>
      <c r="M895" s="90">
        <v>16.399999999999999</v>
      </c>
      <c r="N895" s="90">
        <v>0.46665567488999998</v>
      </c>
      <c r="O895" s="91">
        <v>17.875015926079996</v>
      </c>
      <c r="P895" s="91">
        <v>0</v>
      </c>
      <c r="Q895" s="103">
        <v>0</v>
      </c>
      <c r="R895" s="26" t="str">
        <f t="shared" ca="1" si="79"/>
        <v>Error</v>
      </c>
      <c r="S895" s="24"/>
      <c r="T895" s="49" t="str">
        <f t="shared" si="83"/>
        <v/>
      </c>
      <c r="U895" s="50"/>
      <c r="V895" s="50"/>
      <c r="W895" s="26" t="str">
        <f t="shared" ca="1" si="80"/>
        <v/>
      </c>
    </row>
    <row r="896" spans="1:23" x14ac:dyDescent="0.2">
      <c r="A896" s="24"/>
      <c r="B896" s="49" t="str">
        <f t="shared" si="82"/>
        <v/>
      </c>
      <c r="C896" s="50"/>
      <c r="D896" s="50"/>
      <c r="E896" s="26" t="str">
        <f t="shared" ca="1" si="81"/>
        <v/>
      </c>
      <c r="F896" s="24"/>
      <c r="G896" s="49">
        <f t="shared" si="84"/>
        <v>885</v>
      </c>
      <c r="H896" s="108" t="s">
        <v>291</v>
      </c>
      <c r="I896" s="108" t="s">
        <v>475</v>
      </c>
      <c r="J896" s="90">
        <v>0</v>
      </c>
      <c r="K896" s="90">
        <v>0</v>
      </c>
      <c r="L896" s="90">
        <v>0.80457622758000003</v>
      </c>
      <c r="M896" s="90">
        <v>50.8</v>
      </c>
      <c r="N896" s="90">
        <v>0.77849839179000002</v>
      </c>
      <c r="O896" s="91">
        <v>50.787554407119998</v>
      </c>
      <c r="P896" s="91">
        <v>0</v>
      </c>
      <c r="Q896" s="103">
        <v>0</v>
      </c>
      <c r="R896" s="26" t="str">
        <f t="shared" ca="1" si="79"/>
        <v/>
      </c>
      <c r="S896" s="24"/>
      <c r="T896" s="49" t="str">
        <f t="shared" si="83"/>
        <v/>
      </c>
      <c r="U896" s="50"/>
      <c r="V896" s="50"/>
      <c r="W896" s="26" t="str">
        <f t="shared" ca="1" si="80"/>
        <v/>
      </c>
    </row>
    <row r="897" spans="1:23" x14ac:dyDescent="0.2">
      <c r="A897" s="24"/>
      <c r="B897" s="49" t="str">
        <f t="shared" si="82"/>
        <v/>
      </c>
      <c r="C897" s="50"/>
      <c r="D897" s="50"/>
      <c r="E897" s="26" t="str">
        <f t="shared" ca="1" si="81"/>
        <v/>
      </c>
      <c r="F897" s="24"/>
      <c r="G897" s="49">
        <f t="shared" si="84"/>
        <v>886</v>
      </c>
      <c r="H897" s="108" t="s">
        <v>291</v>
      </c>
      <c r="I897" s="108" t="s">
        <v>1649</v>
      </c>
      <c r="J897" s="90">
        <v>0</v>
      </c>
      <c r="K897" s="90">
        <v>0</v>
      </c>
      <c r="L897" s="90">
        <v>0.46871845438000004</v>
      </c>
      <c r="M897" s="90">
        <v>12.2</v>
      </c>
      <c r="N897" s="90">
        <v>0.46682827268000004</v>
      </c>
      <c r="O897" s="91">
        <v>14.369956586249998</v>
      </c>
      <c r="P897" s="91">
        <v>0</v>
      </c>
      <c r="Q897" s="103">
        <v>0</v>
      </c>
      <c r="R897" s="26" t="str">
        <f t="shared" ca="1" si="79"/>
        <v>Error</v>
      </c>
      <c r="S897" s="24"/>
      <c r="T897" s="49" t="str">
        <f t="shared" si="83"/>
        <v/>
      </c>
      <c r="U897" s="50"/>
      <c r="V897" s="50"/>
      <c r="W897" s="26" t="str">
        <f t="shared" ca="1" si="80"/>
        <v/>
      </c>
    </row>
    <row r="898" spans="1:23" x14ac:dyDescent="0.2">
      <c r="A898" s="24"/>
      <c r="B898" s="49" t="str">
        <f t="shared" si="82"/>
        <v/>
      </c>
      <c r="C898" s="50"/>
      <c r="D898" s="50"/>
      <c r="E898" s="26" t="str">
        <f t="shared" ca="1" si="81"/>
        <v/>
      </c>
      <c r="F898" s="24"/>
      <c r="G898" s="49">
        <f t="shared" si="84"/>
        <v>887</v>
      </c>
      <c r="H898" s="108" t="s">
        <v>291</v>
      </c>
      <c r="I898" s="108" t="s">
        <v>531</v>
      </c>
      <c r="J898" s="90">
        <v>0</v>
      </c>
      <c r="K898" s="90">
        <v>0</v>
      </c>
      <c r="L898" s="90">
        <v>3.433376</v>
      </c>
      <c r="M898" s="90">
        <v>56</v>
      </c>
      <c r="N898" s="90">
        <v>3.4310756380800003</v>
      </c>
      <c r="O898" s="91">
        <v>51.159109015060004</v>
      </c>
      <c r="P898" s="91">
        <v>3.6977459519999999E-2</v>
      </c>
      <c r="Q898" s="103">
        <v>0.14321876688000001</v>
      </c>
      <c r="R898" s="26" t="str">
        <f t="shared" ca="1" si="79"/>
        <v/>
      </c>
      <c r="S898" s="24"/>
      <c r="T898" s="49" t="str">
        <f t="shared" si="83"/>
        <v/>
      </c>
      <c r="U898" s="50"/>
      <c r="V898" s="50"/>
      <c r="W898" s="26" t="str">
        <f t="shared" ca="1" si="80"/>
        <v/>
      </c>
    </row>
    <row r="899" spans="1:23" x14ac:dyDescent="0.2">
      <c r="A899" s="24"/>
      <c r="B899" s="49" t="str">
        <f t="shared" si="82"/>
        <v/>
      </c>
      <c r="C899" s="50"/>
      <c r="D899" s="50"/>
      <c r="E899" s="26" t="str">
        <f t="shared" ca="1" si="81"/>
        <v/>
      </c>
      <c r="F899" s="24"/>
      <c r="G899" s="49">
        <f t="shared" si="84"/>
        <v>888</v>
      </c>
      <c r="H899" s="108" t="s">
        <v>291</v>
      </c>
      <c r="I899" s="108" t="s">
        <v>556</v>
      </c>
      <c r="J899" s="90">
        <v>0</v>
      </c>
      <c r="K899" s="90">
        <v>0</v>
      </c>
      <c r="L899" s="90">
        <v>3.0792069175600001</v>
      </c>
      <c r="M899" s="90">
        <v>61.2</v>
      </c>
      <c r="N899" s="90">
        <v>3.0610437216299999</v>
      </c>
      <c r="O899" s="91">
        <v>120.89878987691</v>
      </c>
      <c r="P899" s="91">
        <v>1.9908171237100001</v>
      </c>
      <c r="Q899" s="103">
        <v>1.9083959524499998</v>
      </c>
      <c r="R899" s="26" t="str">
        <f t="shared" ca="1" si="79"/>
        <v/>
      </c>
      <c r="S899" s="24"/>
      <c r="T899" s="49" t="str">
        <f t="shared" si="83"/>
        <v/>
      </c>
      <c r="U899" s="50"/>
      <c r="V899" s="50"/>
      <c r="W899" s="26" t="str">
        <f t="shared" ca="1" si="80"/>
        <v/>
      </c>
    </row>
    <row r="900" spans="1:23" x14ac:dyDescent="0.2">
      <c r="A900" s="24"/>
      <c r="B900" s="49" t="str">
        <f t="shared" si="82"/>
        <v/>
      </c>
      <c r="C900" s="50"/>
      <c r="D900" s="50"/>
      <c r="E900" s="26" t="str">
        <f t="shared" ca="1" si="81"/>
        <v/>
      </c>
      <c r="F900" s="24"/>
      <c r="G900" s="49">
        <f t="shared" si="84"/>
        <v>889</v>
      </c>
      <c r="H900" s="108" t="s">
        <v>291</v>
      </c>
      <c r="I900" s="108" t="s">
        <v>581</v>
      </c>
      <c r="J900" s="90">
        <v>0</v>
      </c>
      <c r="K900" s="90">
        <v>0</v>
      </c>
      <c r="L900" s="90">
        <v>1.9434194999999998E-3</v>
      </c>
      <c r="M900" s="90">
        <v>18.399999999999999</v>
      </c>
      <c r="N900" s="90">
        <v>0.2601891905</v>
      </c>
      <c r="O900" s="91">
        <v>22.22754618159</v>
      </c>
      <c r="P900" s="91">
        <v>0</v>
      </c>
      <c r="Q900" s="103">
        <v>0</v>
      </c>
      <c r="R900" s="26" t="str">
        <f t="shared" ca="1" si="79"/>
        <v/>
      </c>
      <c r="S900" s="24"/>
      <c r="T900" s="49" t="str">
        <f t="shared" si="83"/>
        <v/>
      </c>
      <c r="U900" s="50"/>
      <c r="V900" s="50"/>
      <c r="W900" s="26" t="str">
        <f t="shared" ca="1" si="80"/>
        <v/>
      </c>
    </row>
    <row r="901" spans="1:23" x14ac:dyDescent="0.2">
      <c r="A901" s="24"/>
      <c r="B901" s="49" t="str">
        <f t="shared" si="82"/>
        <v/>
      </c>
      <c r="C901" s="50"/>
      <c r="D901" s="50"/>
      <c r="E901" s="26" t="str">
        <f t="shared" ca="1" si="81"/>
        <v/>
      </c>
      <c r="F901" s="24"/>
      <c r="G901" s="49">
        <f t="shared" si="84"/>
        <v>890</v>
      </c>
      <c r="H901" s="108" t="s">
        <v>291</v>
      </c>
      <c r="I901" s="108" t="s">
        <v>605</v>
      </c>
      <c r="J901" s="90">
        <v>0</v>
      </c>
      <c r="K901" s="90">
        <v>0</v>
      </c>
      <c r="L901" s="90">
        <v>2.98136998329</v>
      </c>
      <c r="M901" s="90">
        <v>67.599999999999994</v>
      </c>
      <c r="N901" s="90">
        <v>2.9790973013300004</v>
      </c>
      <c r="O901" s="91">
        <v>88.872194756420001</v>
      </c>
      <c r="P901" s="91">
        <v>0</v>
      </c>
      <c r="Q901" s="103">
        <v>0.48010262419999994</v>
      </c>
      <c r="R901" s="26" t="str">
        <f t="shared" ca="1" si="79"/>
        <v/>
      </c>
      <c r="S901" s="24"/>
      <c r="T901" s="49" t="str">
        <f t="shared" si="83"/>
        <v/>
      </c>
      <c r="U901" s="50"/>
      <c r="V901" s="50"/>
      <c r="W901" s="26" t="str">
        <f t="shared" ca="1" si="80"/>
        <v/>
      </c>
    </row>
    <row r="902" spans="1:23" x14ac:dyDescent="0.2">
      <c r="A902" s="24"/>
      <c r="B902" s="49" t="str">
        <f t="shared" si="82"/>
        <v/>
      </c>
      <c r="C902" s="50"/>
      <c r="D902" s="50"/>
      <c r="E902" s="26" t="str">
        <f t="shared" ca="1" si="81"/>
        <v/>
      </c>
      <c r="F902" s="24"/>
      <c r="G902" s="49">
        <f t="shared" si="84"/>
        <v>891</v>
      </c>
      <c r="H902" s="108" t="s">
        <v>291</v>
      </c>
      <c r="I902" s="108" t="s">
        <v>626</v>
      </c>
      <c r="J902" s="90">
        <v>0</v>
      </c>
      <c r="K902" s="90">
        <v>0</v>
      </c>
      <c r="L902" s="90">
        <v>0.82552287377</v>
      </c>
      <c r="M902" s="90">
        <v>48.2</v>
      </c>
      <c r="N902" s="90">
        <v>0.79385699489999995</v>
      </c>
      <c r="O902" s="91">
        <v>49.421467028010007</v>
      </c>
      <c r="P902" s="91">
        <v>0</v>
      </c>
      <c r="Q902" s="103">
        <v>0</v>
      </c>
      <c r="R902" s="26" t="str">
        <f t="shared" ca="1" si="79"/>
        <v/>
      </c>
      <c r="S902" s="24"/>
      <c r="T902" s="49" t="str">
        <f t="shared" si="83"/>
        <v/>
      </c>
      <c r="U902" s="50"/>
      <c r="V902" s="50"/>
      <c r="W902" s="26" t="str">
        <f t="shared" ca="1" si="80"/>
        <v/>
      </c>
    </row>
    <row r="903" spans="1:23" x14ac:dyDescent="0.2">
      <c r="A903" s="24"/>
      <c r="B903" s="49" t="str">
        <f t="shared" si="82"/>
        <v/>
      </c>
      <c r="C903" s="50"/>
      <c r="D903" s="50"/>
      <c r="E903" s="26" t="str">
        <f t="shared" ca="1" si="81"/>
        <v/>
      </c>
      <c r="F903" s="24"/>
      <c r="G903" s="49">
        <f t="shared" si="84"/>
        <v>892</v>
      </c>
      <c r="H903" s="108" t="s">
        <v>292</v>
      </c>
      <c r="I903" s="108" t="s">
        <v>1650</v>
      </c>
      <c r="J903" s="90">
        <v>0</v>
      </c>
      <c r="K903" s="90">
        <v>0</v>
      </c>
      <c r="L903" s="90">
        <v>0.72703805521999998</v>
      </c>
      <c r="M903" s="90">
        <v>13.6</v>
      </c>
      <c r="N903" s="90">
        <v>0.71467645487999998</v>
      </c>
      <c r="O903" s="91">
        <v>17.833682214779998</v>
      </c>
      <c r="P903" s="91">
        <v>0</v>
      </c>
      <c r="Q903" s="103">
        <v>0</v>
      </c>
      <c r="R903" s="26" t="str">
        <f t="shared" ca="1" si="79"/>
        <v>Error</v>
      </c>
      <c r="S903" s="24"/>
      <c r="T903" s="49" t="str">
        <f t="shared" si="83"/>
        <v/>
      </c>
      <c r="U903" s="50"/>
      <c r="V903" s="50"/>
      <c r="W903" s="26" t="str">
        <f t="shared" ca="1" si="80"/>
        <v/>
      </c>
    </row>
    <row r="904" spans="1:23" x14ac:dyDescent="0.2">
      <c r="A904" s="24"/>
      <c r="B904" s="49" t="str">
        <f t="shared" si="82"/>
        <v/>
      </c>
      <c r="C904" s="50"/>
      <c r="D904" s="50"/>
      <c r="E904" s="26" t="str">
        <f t="shared" ca="1" si="81"/>
        <v/>
      </c>
      <c r="F904" s="24"/>
      <c r="G904" s="49">
        <f t="shared" si="84"/>
        <v>893</v>
      </c>
      <c r="H904" s="108" t="s">
        <v>292</v>
      </c>
      <c r="I904" s="108" t="s">
        <v>355</v>
      </c>
      <c r="J904" s="90">
        <v>0</v>
      </c>
      <c r="K904" s="90">
        <v>0</v>
      </c>
      <c r="L904" s="90">
        <v>0.19693961508000002</v>
      </c>
      <c r="M904" s="90">
        <v>20.18055893028</v>
      </c>
      <c r="N904" s="90">
        <v>0</v>
      </c>
      <c r="O904" s="91">
        <v>13.66202293652</v>
      </c>
      <c r="P904" s="91">
        <v>0</v>
      </c>
      <c r="Q904" s="103">
        <v>0</v>
      </c>
      <c r="R904" s="26" t="str">
        <f t="shared" ca="1" si="79"/>
        <v/>
      </c>
      <c r="S904" s="24"/>
      <c r="T904" s="49" t="str">
        <f t="shared" si="83"/>
        <v/>
      </c>
      <c r="U904" s="50"/>
      <c r="V904" s="50"/>
      <c r="W904" s="26" t="str">
        <f t="shared" ca="1" si="80"/>
        <v/>
      </c>
    </row>
    <row r="905" spans="1:23" x14ac:dyDescent="0.2">
      <c r="A905" s="24"/>
      <c r="B905" s="49" t="str">
        <f t="shared" si="82"/>
        <v/>
      </c>
      <c r="C905" s="50"/>
      <c r="D905" s="50"/>
      <c r="E905" s="26" t="str">
        <f t="shared" ca="1" si="81"/>
        <v/>
      </c>
      <c r="F905" s="24"/>
      <c r="G905" s="49">
        <f t="shared" si="84"/>
        <v>894</v>
      </c>
      <c r="H905" s="108" t="s">
        <v>292</v>
      </c>
      <c r="I905" s="108" t="s">
        <v>1651</v>
      </c>
      <c r="J905" s="90">
        <v>0</v>
      </c>
      <c r="K905" s="90">
        <v>0</v>
      </c>
      <c r="L905" s="90">
        <v>1.5425010000000001</v>
      </c>
      <c r="M905" s="90">
        <v>36.890464384759994</v>
      </c>
      <c r="N905" s="90">
        <v>1.48240516104</v>
      </c>
      <c r="O905" s="91">
        <v>39.7652827876</v>
      </c>
      <c r="P905" s="91">
        <v>0</v>
      </c>
      <c r="Q905" s="103">
        <v>0</v>
      </c>
      <c r="R905" s="26" t="str">
        <f t="shared" ca="1" si="79"/>
        <v>Error</v>
      </c>
      <c r="S905" s="24"/>
      <c r="T905" s="49" t="str">
        <f t="shared" si="83"/>
        <v/>
      </c>
      <c r="U905" s="50"/>
      <c r="V905" s="50"/>
      <c r="W905" s="26" t="str">
        <f t="shared" ca="1" si="80"/>
        <v/>
      </c>
    </row>
    <row r="906" spans="1:23" x14ac:dyDescent="0.2">
      <c r="A906" s="24"/>
      <c r="B906" s="49" t="str">
        <f t="shared" si="82"/>
        <v/>
      </c>
      <c r="C906" s="50"/>
      <c r="D906" s="50"/>
      <c r="E906" s="26" t="str">
        <f t="shared" ca="1" si="81"/>
        <v/>
      </c>
      <c r="F906" s="24"/>
      <c r="G906" s="49">
        <f t="shared" si="84"/>
        <v>895</v>
      </c>
      <c r="H906" s="108" t="s">
        <v>292</v>
      </c>
      <c r="I906" s="108" t="s">
        <v>416</v>
      </c>
      <c r="J906" s="90">
        <v>0</v>
      </c>
      <c r="K906" s="90">
        <v>0</v>
      </c>
      <c r="L906" s="90">
        <v>17.01881989356</v>
      </c>
      <c r="M906" s="90">
        <v>22.034974982510001</v>
      </c>
      <c r="N906" s="90">
        <v>17.014211724990002</v>
      </c>
      <c r="O906" s="91">
        <v>27.69108442277</v>
      </c>
      <c r="P906" s="91">
        <v>8.546275295340001</v>
      </c>
      <c r="Q906" s="103">
        <v>0.66572912083000002</v>
      </c>
      <c r="R906" s="26" t="str">
        <f t="shared" ca="1" si="79"/>
        <v/>
      </c>
      <c r="S906" s="24"/>
      <c r="T906" s="49" t="str">
        <f t="shared" si="83"/>
        <v/>
      </c>
      <c r="U906" s="50"/>
      <c r="V906" s="50"/>
      <c r="W906" s="26" t="str">
        <f t="shared" ca="1" si="80"/>
        <v/>
      </c>
    </row>
    <row r="907" spans="1:23" x14ac:dyDescent="0.2">
      <c r="A907" s="24"/>
      <c r="B907" s="49" t="str">
        <f t="shared" si="82"/>
        <v/>
      </c>
      <c r="C907" s="50"/>
      <c r="D907" s="50"/>
      <c r="E907" s="26" t="str">
        <f t="shared" ca="1" si="81"/>
        <v/>
      </c>
      <c r="F907" s="24"/>
      <c r="G907" s="49">
        <f t="shared" si="84"/>
        <v>896</v>
      </c>
      <c r="H907" s="108" t="s">
        <v>292</v>
      </c>
      <c r="I907" s="108" t="s">
        <v>1652</v>
      </c>
      <c r="J907" s="90">
        <v>0</v>
      </c>
      <c r="K907" s="90">
        <v>0</v>
      </c>
      <c r="L907" s="90">
        <v>0.58202449578000004</v>
      </c>
      <c r="M907" s="90">
        <v>32.5</v>
      </c>
      <c r="N907" s="90">
        <v>0.56998391834999995</v>
      </c>
      <c r="O907" s="91">
        <v>30.732818208249999</v>
      </c>
      <c r="P907" s="91">
        <v>0</v>
      </c>
      <c r="Q907" s="103">
        <v>0</v>
      </c>
      <c r="R907" s="26" t="str">
        <f t="shared" ca="1" si="79"/>
        <v>Error</v>
      </c>
      <c r="S907" s="24"/>
      <c r="T907" s="49" t="str">
        <f t="shared" si="83"/>
        <v/>
      </c>
      <c r="U907" s="50"/>
      <c r="V907" s="50"/>
      <c r="W907" s="26" t="str">
        <f t="shared" ca="1" si="80"/>
        <v/>
      </c>
    </row>
    <row r="908" spans="1:23" x14ac:dyDescent="0.2">
      <c r="A908" s="24"/>
      <c r="B908" s="49" t="str">
        <f t="shared" si="82"/>
        <v/>
      </c>
      <c r="C908" s="50"/>
      <c r="D908" s="50"/>
      <c r="E908" s="26" t="str">
        <f t="shared" ca="1" si="81"/>
        <v/>
      </c>
      <c r="F908" s="24"/>
      <c r="G908" s="49">
        <f t="shared" si="84"/>
        <v>897</v>
      </c>
      <c r="H908" s="108" t="s">
        <v>292</v>
      </c>
      <c r="I908" s="108" t="s">
        <v>476</v>
      </c>
      <c r="J908" s="90">
        <v>0</v>
      </c>
      <c r="K908" s="90">
        <v>0</v>
      </c>
      <c r="L908" s="90">
        <v>0.40889461951</v>
      </c>
      <c r="M908" s="90">
        <v>8</v>
      </c>
      <c r="N908" s="90">
        <v>0.40526023901999997</v>
      </c>
      <c r="O908" s="91">
        <v>15.97257167347</v>
      </c>
      <c r="P908" s="91">
        <v>0</v>
      </c>
      <c r="Q908" s="103">
        <v>0</v>
      </c>
      <c r="R908" s="26" t="str">
        <f t="shared" ref="R908:R971" ca="1" si="85">IF(I908="","",IF(ISERROR(VLOOKUP(I908,INDIRECT(H908),1,FALSE)),"Error",""))</f>
        <v/>
      </c>
      <c r="S908" s="24"/>
      <c r="T908" s="49" t="str">
        <f t="shared" si="83"/>
        <v/>
      </c>
      <c r="U908" s="50"/>
      <c r="V908" s="50"/>
      <c r="W908" s="26" t="str">
        <f t="shared" ref="W908:W971" ca="1" si="86">IF(V908="","",IF(ISERROR(VLOOKUP(V908,INDIRECT(U908),1,FALSE)),"Error",""))</f>
        <v/>
      </c>
    </row>
    <row r="909" spans="1:23" x14ac:dyDescent="0.2">
      <c r="A909" s="24"/>
      <c r="B909" s="49" t="str">
        <f t="shared" si="82"/>
        <v/>
      </c>
      <c r="C909" s="50"/>
      <c r="D909" s="50"/>
      <c r="E909" s="26" t="str">
        <f t="shared" ref="E909:E972" ca="1" si="87">IF(D909="","",IF(ISERROR(VLOOKUP(D909,INDIRECT(C909),1,FALSE)),"Error",""))</f>
        <v/>
      </c>
      <c r="F909" s="24"/>
      <c r="G909" s="49">
        <f t="shared" si="84"/>
        <v>898</v>
      </c>
      <c r="H909" s="108" t="s">
        <v>292</v>
      </c>
      <c r="I909" s="108" t="s">
        <v>505</v>
      </c>
      <c r="J909" s="90">
        <v>0</v>
      </c>
      <c r="K909" s="90">
        <v>0</v>
      </c>
      <c r="L909" s="90">
        <v>2.1571220000000002</v>
      </c>
      <c r="M909" s="90">
        <v>13.6</v>
      </c>
      <c r="N909" s="90">
        <v>2.1571220000000002</v>
      </c>
      <c r="O909" s="91">
        <v>11.755209285300001</v>
      </c>
      <c r="P909" s="91">
        <v>0</v>
      </c>
      <c r="Q909" s="103">
        <v>0</v>
      </c>
      <c r="R909" s="26" t="str">
        <f t="shared" ca="1" si="85"/>
        <v/>
      </c>
      <c r="S909" s="24"/>
      <c r="T909" s="49" t="str">
        <f t="shared" si="83"/>
        <v/>
      </c>
      <c r="U909" s="50"/>
      <c r="V909" s="50"/>
      <c r="W909" s="26" t="str">
        <f t="shared" ca="1" si="86"/>
        <v/>
      </c>
    </row>
    <row r="910" spans="1:23" x14ac:dyDescent="0.2">
      <c r="A910" s="24"/>
      <c r="B910" s="49" t="str">
        <f t="shared" ref="B910:B973" si="88">IF(AND(C909&lt;&gt;"",ISNUMBER(B909)),B909+1,"")</f>
        <v/>
      </c>
      <c r="C910" s="50"/>
      <c r="D910" s="50"/>
      <c r="E910" s="26" t="str">
        <f t="shared" ca="1" si="87"/>
        <v/>
      </c>
      <c r="F910" s="24"/>
      <c r="G910" s="49">
        <f t="shared" si="84"/>
        <v>899</v>
      </c>
      <c r="H910" s="108" t="s">
        <v>292</v>
      </c>
      <c r="I910" s="108" t="s">
        <v>532</v>
      </c>
      <c r="J910" s="90">
        <v>0</v>
      </c>
      <c r="K910" s="90">
        <v>0</v>
      </c>
      <c r="L910" s="90">
        <v>2.3415398019700002</v>
      </c>
      <c r="M910" s="90">
        <v>10.163644791299999</v>
      </c>
      <c r="N910" s="90">
        <v>2.2392589115599999</v>
      </c>
      <c r="O910" s="91">
        <v>12.664512583950001</v>
      </c>
      <c r="P910" s="91">
        <v>0</v>
      </c>
      <c r="Q910" s="103">
        <v>0</v>
      </c>
      <c r="R910" s="26" t="str">
        <f t="shared" ca="1" si="85"/>
        <v/>
      </c>
      <c r="S910" s="24"/>
      <c r="T910" s="49" t="str">
        <f t="shared" ref="T910:T973" si="89">IF(AND(U909&lt;&gt;"",ISNUMBER(T909)),T909+1,"")</f>
        <v/>
      </c>
      <c r="U910" s="50"/>
      <c r="V910" s="50"/>
      <c r="W910" s="26" t="str">
        <f t="shared" ca="1" si="86"/>
        <v/>
      </c>
    </row>
    <row r="911" spans="1:23" x14ac:dyDescent="0.2">
      <c r="A911" s="24"/>
      <c r="B911" s="49" t="str">
        <f t="shared" si="88"/>
        <v/>
      </c>
      <c r="C911" s="50"/>
      <c r="D911" s="50"/>
      <c r="E911" s="26" t="str">
        <f t="shared" ca="1" si="87"/>
        <v/>
      </c>
      <c r="F911" s="24"/>
      <c r="G911" s="49">
        <f t="shared" si="84"/>
        <v>900</v>
      </c>
      <c r="H911" s="108" t="s">
        <v>292</v>
      </c>
      <c r="I911" s="108" t="s">
        <v>1653</v>
      </c>
      <c r="J911" s="90">
        <v>0</v>
      </c>
      <c r="K911" s="90">
        <v>0</v>
      </c>
      <c r="L911" s="90">
        <v>0.43367023724999998</v>
      </c>
      <c r="M911" s="90">
        <v>8.6999999999999993</v>
      </c>
      <c r="N911" s="90">
        <v>0.42313295225000003</v>
      </c>
      <c r="O911" s="91">
        <v>50.826260428049999</v>
      </c>
      <c r="P911" s="91">
        <v>0</v>
      </c>
      <c r="Q911" s="103">
        <v>0</v>
      </c>
      <c r="R911" s="26" t="str">
        <f t="shared" ca="1" si="85"/>
        <v>Error</v>
      </c>
      <c r="S911" s="24"/>
      <c r="T911" s="49" t="str">
        <f t="shared" si="89"/>
        <v/>
      </c>
      <c r="U911" s="50"/>
      <c r="V911" s="50"/>
      <c r="W911" s="26" t="str">
        <f t="shared" ca="1" si="86"/>
        <v/>
      </c>
    </row>
    <row r="912" spans="1:23" x14ac:dyDescent="0.2">
      <c r="A912" s="24"/>
      <c r="B912" s="49" t="str">
        <f t="shared" si="88"/>
        <v/>
      </c>
      <c r="C912" s="50"/>
      <c r="D912" s="50"/>
      <c r="E912" s="26" t="str">
        <f t="shared" ca="1" si="87"/>
        <v/>
      </c>
      <c r="F912" s="24"/>
      <c r="G912" s="49">
        <f t="shared" ref="G912:G941" si="90">IF(AND(H911&lt;&gt;"",ISNUMBER(G911)),G911+1,"")</f>
        <v>901</v>
      </c>
      <c r="H912" s="108" t="s">
        <v>292</v>
      </c>
      <c r="I912" s="108" t="s">
        <v>582</v>
      </c>
      <c r="J912" s="90">
        <v>0</v>
      </c>
      <c r="K912" s="90">
        <v>0</v>
      </c>
      <c r="L912" s="90">
        <v>33.697487434920006</v>
      </c>
      <c r="M912" s="90">
        <v>243.1</v>
      </c>
      <c r="N912" s="90">
        <v>33.339652404840002</v>
      </c>
      <c r="O912" s="91">
        <v>248.04530650148001</v>
      </c>
      <c r="P912" s="91">
        <v>15.338110607520003</v>
      </c>
      <c r="Q912" s="103">
        <v>3.0980067785000003</v>
      </c>
      <c r="R912" s="26" t="str">
        <f t="shared" ca="1" si="85"/>
        <v/>
      </c>
      <c r="S912" s="24"/>
      <c r="T912" s="49" t="str">
        <f t="shared" si="89"/>
        <v/>
      </c>
      <c r="U912" s="50"/>
      <c r="V912" s="50"/>
      <c r="W912" s="26" t="str">
        <f t="shared" ca="1" si="86"/>
        <v/>
      </c>
    </row>
    <row r="913" spans="1:23" x14ac:dyDescent="0.2">
      <c r="A913" s="24"/>
      <c r="B913" s="49" t="str">
        <f t="shared" si="88"/>
        <v/>
      </c>
      <c r="C913" s="50"/>
      <c r="D913" s="50"/>
      <c r="E913" s="26" t="str">
        <f t="shared" ca="1" si="87"/>
        <v/>
      </c>
      <c r="F913" s="24"/>
      <c r="G913" s="49">
        <f t="shared" si="90"/>
        <v>902</v>
      </c>
      <c r="H913" s="108" t="s">
        <v>292</v>
      </c>
      <c r="I913" s="108" t="s">
        <v>606</v>
      </c>
      <c r="J913" s="90">
        <v>0</v>
      </c>
      <c r="K913" s="90">
        <v>0</v>
      </c>
      <c r="L913" s="90">
        <v>0.47130267400000003</v>
      </c>
      <c r="M913" s="90">
        <v>17.2</v>
      </c>
      <c r="N913" s="90">
        <v>0.46531069600000002</v>
      </c>
      <c r="O913" s="91">
        <v>117.78469770328999</v>
      </c>
      <c r="P913" s="91">
        <v>0</v>
      </c>
      <c r="Q913" s="103">
        <v>0</v>
      </c>
      <c r="R913" s="26" t="str">
        <f t="shared" ca="1" si="85"/>
        <v/>
      </c>
      <c r="S913" s="24"/>
      <c r="T913" s="49" t="str">
        <f t="shared" si="89"/>
        <v/>
      </c>
      <c r="U913" s="50"/>
      <c r="V913" s="50"/>
      <c r="W913" s="26" t="str">
        <f t="shared" ca="1" si="86"/>
        <v/>
      </c>
    </row>
    <row r="914" spans="1:23" x14ac:dyDescent="0.2">
      <c r="A914" s="24"/>
      <c r="B914" s="49" t="str">
        <f t="shared" si="88"/>
        <v/>
      </c>
      <c r="C914" s="50"/>
      <c r="D914" s="50"/>
      <c r="E914" s="26" t="str">
        <f t="shared" ca="1" si="87"/>
        <v/>
      </c>
      <c r="F914" s="24"/>
      <c r="G914" s="49">
        <f t="shared" si="90"/>
        <v>903</v>
      </c>
      <c r="H914" s="108" t="s">
        <v>292</v>
      </c>
      <c r="I914" s="108" t="s">
        <v>1654</v>
      </c>
      <c r="J914" s="90">
        <v>0</v>
      </c>
      <c r="K914" s="90">
        <v>0</v>
      </c>
      <c r="L914" s="90">
        <v>1.083796132</v>
      </c>
      <c r="M914" s="90">
        <v>33.5</v>
      </c>
      <c r="N914" s="90">
        <v>1.07127129664</v>
      </c>
      <c r="O914" s="91">
        <v>36.833742653370003</v>
      </c>
      <c r="P914" s="91">
        <v>0</v>
      </c>
      <c r="Q914" s="103">
        <v>0</v>
      </c>
      <c r="R914" s="26" t="str">
        <f t="shared" ca="1" si="85"/>
        <v>Error</v>
      </c>
      <c r="S914" s="24"/>
      <c r="T914" s="49" t="str">
        <f t="shared" si="89"/>
        <v/>
      </c>
      <c r="U914" s="50"/>
      <c r="V914" s="50"/>
      <c r="W914" s="26" t="str">
        <f t="shared" ca="1" si="86"/>
        <v/>
      </c>
    </row>
    <row r="915" spans="1:23" x14ac:dyDescent="0.2">
      <c r="A915" s="24"/>
      <c r="B915" s="49" t="str">
        <f t="shared" si="88"/>
        <v/>
      </c>
      <c r="C915" s="50"/>
      <c r="D915" s="50"/>
      <c r="E915" s="26" t="str">
        <f t="shared" ca="1" si="87"/>
        <v/>
      </c>
      <c r="F915" s="24"/>
      <c r="G915" s="49">
        <f t="shared" si="90"/>
        <v>904</v>
      </c>
      <c r="H915" s="108" t="s">
        <v>292</v>
      </c>
      <c r="I915" s="108" t="s">
        <v>651</v>
      </c>
      <c r="J915" s="90">
        <v>0</v>
      </c>
      <c r="K915" s="90">
        <v>0</v>
      </c>
      <c r="L915" s="90">
        <v>7.5303695948599998</v>
      </c>
      <c r="M915" s="90">
        <v>63.5</v>
      </c>
      <c r="N915" s="90">
        <v>7.3778907666099993</v>
      </c>
      <c r="O915" s="91">
        <v>58.192426158869985</v>
      </c>
      <c r="P915" s="91">
        <v>0</v>
      </c>
      <c r="Q915" s="103">
        <v>0</v>
      </c>
      <c r="R915" s="26" t="str">
        <f t="shared" ca="1" si="85"/>
        <v/>
      </c>
      <c r="S915" s="24"/>
      <c r="T915" s="49" t="str">
        <f t="shared" si="89"/>
        <v/>
      </c>
      <c r="U915" s="50"/>
      <c r="V915" s="50"/>
      <c r="W915" s="26" t="str">
        <f t="shared" ca="1" si="86"/>
        <v/>
      </c>
    </row>
    <row r="916" spans="1:23" x14ac:dyDescent="0.2">
      <c r="A916" s="24"/>
      <c r="B916" s="49" t="str">
        <f t="shared" si="88"/>
        <v/>
      </c>
      <c r="C916" s="50"/>
      <c r="D916" s="50"/>
      <c r="E916" s="26" t="str">
        <f t="shared" ca="1" si="87"/>
        <v/>
      </c>
      <c r="F916" s="24"/>
      <c r="G916" s="49">
        <f t="shared" si="90"/>
        <v>905</v>
      </c>
      <c r="H916" s="108" t="s">
        <v>292</v>
      </c>
      <c r="I916" s="108" t="s">
        <v>673</v>
      </c>
      <c r="J916" s="90">
        <v>0</v>
      </c>
      <c r="K916" s="90">
        <v>0</v>
      </c>
      <c r="L916" s="90">
        <v>0.43306033636999997</v>
      </c>
      <c r="M916" s="90">
        <v>23.8</v>
      </c>
      <c r="N916" s="90">
        <v>0.43129915305999994</v>
      </c>
      <c r="O916" s="91">
        <v>32.213602489949999</v>
      </c>
      <c r="P916" s="91">
        <v>0</v>
      </c>
      <c r="Q916" s="103">
        <v>0</v>
      </c>
      <c r="R916" s="26" t="str">
        <f t="shared" ca="1" si="85"/>
        <v/>
      </c>
      <c r="S916" s="24"/>
      <c r="T916" s="49" t="str">
        <f t="shared" si="89"/>
        <v/>
      </c>
      <c r="U916" s="50"/>
      <c r="V916" s="50"/>
      <c r="W916" s="26" t="str">
        <f t="shared" ca="1" si="86"/>
        <v/>
      </c>
    </row>
    <row r="917" spans="1:23" x14ac:dyDescent="0.2">
      <c r="A917" s="24"/>
      <c r="B917" s="49" t="str">
        <f t="shared" si="88"/>
        <v/>
      </c>
      <c r="C917" s="50"/>
      <c r="D917" s="50"/>
      <c r="E917" s="26" t="str">
        <f t="shared" ca="1" si="87"/>
        <v/>
      </c>
      <c r="F917" s="24"/>
      <c r="G917" s="49">
        <f t="shared" si="90"/>
        <v>906</v>
      </c>
      <c r="H917" s="108" t="s">
        <v>293</v>
      </c>
      <c r="I917" s="108" t="s">
        <v>327</v>
      </c>
      <c r="J917" s="90">
        <v>0</v>
      </c>
      <c r="K917" s="90">
        <v>0</v>
      </c>
      <c r="L917" s="90">
        <v>2.3244680735100003</v>
      </c>
      <c r="M917" s="90">
        <v>1.1000000000000001</v>
      </c>
      <c r="N917" s="90">
        <v>2.36411193024</v>
      </c>
      <c r="O917" s="91">
        <v>14.193704148670001</v>
      </c>
      <c r="P917" s="91">
        <v>0</v>
      </c>
      <c r="Q917" s="103">
        <v>0</v>
      </c>
      <c r="R917" s="26" t="str">
        <f t="shared" ca="1" si="85"/>
        <v/>
      </c>
      <c r="S917" s="24"/>
      <c r="T917" s="49" t="str">
        <f t="shared" si="89"/>
        <v/>
      </c>
      <c r="U917" s="50"/>
      <c r="V917" s="50"/>
      <c r="W917" s="26" t="str">
        <f t="shared" ca="1" si="86"/>
        <v/>
      </c>
    </row>
    <row r="918" spans="1:23" x14ac:dyDescent="0.2">
      <c r="A918" s="24"/>
      <c r="B918" s="49" t="str">
        <f t="shared" si="88"/>
        <v/>
      </c>
      <c r="C918" s="50"/>
      <c r="D918" s="50"/>
      <c r="E918" s="26" t="str">
        <f t="shared" ca="1" si="87"/>
        <v/>
      </c>
      <c r="F918" s="24"/>
      <c r="G918" s="49">
        <f t="shared" si="90"/>
        <v>907</v>
      </c>
      <c r="H918" s="108" t="s">
        <v>293</v>
      </c>
      <c r="I918" s="108" t="s">
        <v>1655</v>
      </c>
      <c r="J918" s="90">
        <v>0</v>
      </c>
      <c r="K918" s="90">
        <v>0</v>
      </c>
      <c r="L918" s="90">
        <v>6.4194410923500005</v>
      </c>
      <c r="M918" s="90">
        <v>10.9</v>
      </c>
      <c r="N918" s="90">
        <v>6.4058198308500005</v>
      </c>
      <c r="O918" s="91">
        <v>16.407057582989999</v>
      </c>
      <c r="P918" s="91">
        <v>2.8932208057499995</v>
      </c>
      <c r="Q918" s="103">
        <v>0.69956849343999994</v>
      </c>
      <c r="R918" s="26" t="str">
        <f t="shared" ca="1" si="85"/>
        <v>Error</v>
      </c>
      <c r="S918" s="24"/>
      <c r="T918" s="49" t="str">
        <f t="shared" si="89"/>
        <v/>
      </c>
      <c r="U918" s="50"/>
      <c r="V918" s="50"/>
      <c r="W918" s="26" t="str">
        <f t="shared" ca="1" si="86"/>
        <v/>
      </c>
    </row>
    <row r="919" spans="1:23" x14ac:dyDescent="0.2">
      <c r="A919" s="24"/>
      <c r="B919" s="49" t="str">
        <f t="shared" si="88"/>
        <v/>
      </c>
      <c r="C919" s="50"/>
      <c r="D919" s="50"/>
      <c r="E919" s="26" t="str">
        <f t="shared" ca="1" si="87"/>
        <v/>
      </c>
      <c r="F919" s="24"/>
      <c r="G919" s="49">
        <f t="shared" si="90"/>
        <v>908</v>
      </c>
      <c r="H919" s="108" t="s">
        <v>294</v>
      </c>
      <c r="I919" s="108" t="s">
        <v>328</v>
      </c>
      <c r="J919" s="90">
        <v>0</v>
      </c>
      <c r="K919" s="90">
        <v>0</v>
      </c>
      <c r="L919" s="90">
        <v>0</v>
      </c>
      <c r="M919" s="90">
        <v>0.1</v>
      </c>
      <c r="N919" s="90">
        <v>0</v>
      </c>
      <c r="O919" s="91">
        <v>14.778110892499999</v>
      </c>
      <c r="P919" s="91">
        <v>0</v>
      </c>
      <c r="Q919" s="103">
        <v>0</v>
      </c>
      <c r="R919" s="26" t="str">
        <f t="shared" ca="1" si="85"/>
        <v/>
      </c>
      <c r="S919" s="24"/>
      <c r="T919" s="49" t="str">
        <f t="shared" si="89"/>
        <v/>
      </c>
      <c r="U919" s="50"/>
      <c r="V919" s="50"/>
      <c r="W919" s="26" t="str">
        <f t="shared" ca="1" si="86"/>
        <v/>
      </c>
    </row>
    <row r="920" spans="1:23" x14ac:dyDescent="0.2">
      <c r="A920" s="24"/>
      <c r="B920" s="49" t="str">
        <f t="shared" si="88"/>
        <v/>
      </c>
      <c r="C920" s="50"/>
      <c r="D920" s="50"/>
      <c r="E920" s="26" t="str">
        <f t="shared" ca="1" si="87"/>
        <v/>
      </c>
      <c r="F920" s="24"/>
      <c r="G920" s="49">
        <f t="shared" si="90"/>
        <v>909</v>
      </c>
      <c r="H920" s="108" t="s">
        <v>294</v>
      </c>
      <c r="I920" s="108" t="s">
        <v>310</v>
      </c>
      <c r="J920" s="90">
        <v>0</v>
      </c>
      <c r="K920" s="90">
        <v>0</v>
      </c>
      <c r="L920" s="90">
        <v>0</v>
      </c>
      <c r="M920" s="90">
        <v>1.4</v>
      </c>
      <c r="N920" s="90">
        <v>0.12067732922999999</v>
      </c>
      <c r="O920" s="91">
        <v>19.816433856989999</v>
      </c>
      <c r="P920" s="91">
        <v>0</v>
      </c>
      <c r="Q920" s="103">
        <v>0</v>
      </c>
      <c r="R920" s="26" t="str">
        <f t="shared" ca="1" si="85"/>
        <v/>
      </c>
      <c r="S920" s="24"/>
      <c r="T920" s="49" t="str">
        <f t="shared" si="89"/>
        <v/>
      </c>
      <c r="U920" s="50"/>
      <c r="V920" s="50"/>
      <c r="W920" s="26" t="str">
        <f t="shared" ca="1" si="86"/>
        <v/>
      </c>
    </row>
    <row r="921" spans="1:23" x14ac:dyDescent="0.2">
      <c r="A921" s="24"/>
      <c r="B921" s="49" t="str">
        <f t="shared" si="88"/>
        <v/>
      </c>
      <c r="C921" s="50"/>
      <c r="D921" s="50"/>
      <c r="E921" s="26" t="str">
        <f t="shared" ca="1" si="87"/>
        <v/>
      </c>
      <c r="F921" s="24"/>
      <c r="G921" s="49">
        <f t="shared" si="90"/>
        <v>910</v>
      </c>
      <c r="H921" s="108" t="s">
        <v>294</v>
      </c>
      <c r="I921" s="108" t="s">
        <v>386</v>
      </c>
      <c r="J921" s="90">
        <v>0</v>
      </c>
      <c r="K921" s="90">
        <v>0</v>
      </c>
      <c r="L921" s="90">
        <v>0.43477202795000003</v>
      </c>
      <c r="M921" s="90">
        <v>22.5</v>
      </c>
      <c r="N921" s="90">
        <v>0.43127905590000004</v>
      </c>
      <c r="O921" s="91">
        <v>35.806042291390007</v>
      </c>
      <c r="P921" s="91">
        <v>0</v>
      </c>
      <c r="Q921" s="103">
        <v>0</v>
      </c>
      <c r="R921" s="26" t="str">
        <f t="shared" ca="1" si="85"/>
        <v/>
      </c>
      <c r="S921" s="24"/>
      <c r="T921" s="49" t="str">
        <f t="shared" si="89"/>
        <v/>
      </c>
      <c r="U921" s="50"/>
      <c r="V921" s="50"/>
      <c r="W921" s="26" t="str">
        <f t="shared" ca="1" si="86"/>
        <v/>
      </c>
    </row>
    <row r="922" spans="1:23" x14ac:dyDescent="0.2">
      <c r="A922" s="24"/>
      <c r="B922" s="49" t="str">
        <f t="shared" si="88"/>
        <v/>
      </c>
      <c r="C922" s="50"/>
      <c r="D922" s="50"/>
      <c r="E922" s="26" t="str">
        <f t="shared" ca="1" si="87"/>
        <v/>
      </c>
      <c r="F922" s="24"/>
      <c r="G922" s="49">
        <f t="shared" si="90"/>
        <v>911</v>
      </c>
      <c r="H922" s="108" t="s">
        <v>294</v>
      </c>
      <c r="I922" s="108" t="s">
        <v>417</v>
      </c>
      <c r="J922" s="90">
        <v>0</v>
      </c>
      <c r="K922" s="90">
        <v>0</v>
      </c>
      <c r="L922" s="90">
        <v>3.5569929846000004</v>
      </c>
      <c r="M922" s="90">
        <v>5.5</v>
      </c>
      <c r="N922" s="90">
        <v>3.5315975032799996</v>
      </c>
      <c r="O922" s="91">
        <v>13.900586406049998</v>
      </c>
      <c r="P922" s="91">
        <v>0</v>
      </c>
      <c r="Q922" s="103">
        <v>0</v>
      </c>
      <c r="R922" s="26" t="str">
        <f t="shared" ca="1" si="85"/>
        <v/>
      </c>
      <c r="S922" s="24"/>
      <c r="T922" s="49" t="str">
        <f t="shared" si="89"/>
        <v/>
      </c>
      <c r="U922" s="50"/>
      <c r="V922" s="50"/>
      <c r="W922" s="26" t="str">
        <f t="shared" ca="1" si="86"/>
        <v/>
      </c>
    </row>
    <row r="923" spans="1:23" x14ac:dyDescent="0.2">
      <c r="A923" s="24"/>
      <c r="B923" s="49" t="str">
        <f t="shared" si="88"/>
        <v/>
      </c>
      <c r="C923" s="50"/>
      <c r="D923" s="50"/>
      <c r="E923" s="26" t="str">
        <f t="shared" ca="1" si="87"/>
        <v/>
      </c>
      <c r="F923" s="24"/>
      <c r="G923" s="49">
        <f t="shared" si="90"/>
        <v>912</v>
      </c>
      <c r="H923" s="108" t="s">
        <v>294</v>
      </c>
      <c r="I923" s="108" t="s">
        <v>449</v>
      </c>
      <c r="J923" s="90">
        <v>0</v>
      </c>
      <c r="K923" s="90">
        <v>0</v>
      </c>
      <c r="L923" s="90">
        <v>1.1995960000000001</v>
      </c>
      <c r="M923" s="90">
        <v>48.3</v>
      </c>
      <c r="N923" s="90">
        <v>1.1865323995600001</v>
      </c>
      <c r="O923" s="91">
        <v>75.628396829500005</v>
      </c>
      <c r="P923" s="91">
        <v>0</v>
      </c>
      <c r="Q923" s="103">
        <v>0</v>
      </c>
      <c r="R923" s="26" t="str">
        <f t="shared" ca="1" si="85"/>
        <v/>
      </c>
      <c r="S923" s="24"/>
      <c r="T923" s="49" t="str">
        <f t="shared" si="89"/>
        <v/>
      </c>
      <c r="U923" s="50"/>
      <c r="V923" s="50"/>
      <c r="W923" s="26" t="str">
        <f t="shared" ca="1" si="86"/>
        <v/>
      </c>
    </row>
    <row r="924" spans="1:23" x14ac:dyDescent="0.2">
      <c r="A924" s="24"/>
      <c r="B924" s="49" t="str">
        <f t="shared" si="88"/>
        <v/>
      </c>
      <c r="C924" s="50"/>
      <c r="D924" s="50"/>
      <c r="E924" s="26" t="str">
        <f t="shared" ca="1" si="87"/>
        <v/>
      </c>
      <c r="F924" s="24"/>
      <c r="G924" s="49">
        <f t="shared" si="90"/>
        <v>913</v>
      </c>
      <c r="H924" s="108" t="s">
        <v>294</v>
      </c>
      <c r="I924" s="108" t="s">
        <v>477</v>
      </c>
      <c r="J924" s="90">
        <v>0</v>
      </c>
      <c r="K924" s="90">
        <v>0</v>
      </c>
      <c r="L924" s="90">
        <v>32.468196599999999</v>
      </c>
      <c r="M924" s="90">
        <v>382.70984820839004</v>
      </c>
      <c r="N924" s="90">
        <v>32.607050579999999</v>
      </c>
      <c r="O924" s="91">
        <v>329.76732173840003</v>
      </c>
      <c r="P924" s="91">
        <v>9.2779406400000006</v>
      </c>
      <c r="Q924" s="103">
        <v>4.6247769807500001</v>
      </c>
      <c r="R924" s="26" t="str">
        <f t="shared" ca="1" si="85"/>
        <v/>
      </c>
      <c r="S924" s="24"/>
      <c r="T924" s="49" t="str">
        <f t="shared" si="89"/>
        <v/>
      </c>
      <c r="U924" s="50"/>
      <c r="V924" s="50"/>
      <c r="W924" s="26" t="str">
        <f t="shared" ca="1" si="86"/>
        <v/>
      </c>
    </row>
    <row r="925" spans="1:23" x14ac:dyDescent="0.2">
      <c r="A925" s="24"/>
      <c r="B925" s="49" t="str">
        <f t="shared" si="88"/>
        <v/>
      </c>
      <c r="C925" s="50"/>
      <c r="D925" s="50"/>
      <c r="E925" s="26" t="str">
        <f t="shared" ca="1" si="87"/>
        <v/>
      </c>
      <c r="F925" s="24"/>
      <c r="G925" s="49">
        <f t="shared" si="90"/>
        <v>914</v>
      </c>
      <c r="H925" s="108" t="s">
        <v>294</v>
      </c>
      <c r="I925" s="108" t="s">
        <v>506</v>
      </c>
      <c r="J925" s="90">
        <v>0</v>
      </c>
      <c r="K925" s="90">
        <v>0</v>
      </c>
      <c r="L925" s="90">
        <v>0.46633822797000002</v>
      </c>
      <c r="M925" s="90">
        <v>33.4</v>
      </c>
      <c r="N925" s="90">
        <v>0.40702515417000001</v>
      </c>
      <c r="O925" s="91">
        <v>93.618791328629982</v>
      </c>
      <c r="P925" s="91">
        <v>0</v>
      </c>
      <c r="Q925" s="103">
        <v>0</v>
      </c>
      <c r="R925" s="26" t="str">
        <f t="shared" ca="1" si="85"/>
        <v/>
      </c>
      <c r="S925" s="24"/>
      <c r="T925" s="49" t="str">
        <f t="shared" si="89"/>
        <v/>
      </c>
      <c r="U925" s="50"/>
      <c r="V925" s="50"/>
      <c r="W925" s="26" t="str">
        <f t="shared" ca="1" si="86"/>
        <v/>
      </c>
    </row>
    <row r="926" spans="1:23" x14ac:dyDescent="0.2">
      <c r="A926" s="24"/>
      <c r="B926" s="49" t="str">
        <f t="shared" si="88"/>
        <v/>
      </c>
      <c r="C926" s="50"/>
      <c r="D926" s="50"/>
      <c r="E926" s="26" t="str">
        <f t="shared" ca="1" si="87"/>
        <v/>
      </c>
      <c r="F926" s="24"/>
      <c r="G926" s="49">
        <f t="shared" si="90"/>
        <v>915</v>
      </c>
      <c r="H926" s="108" t="s">
        <v>294</v>
      </c>
      <c r="I926" s="108" t="s">
        <v>44</v>
      </c>
      <c r="J926" s="90">
        <v>0</v>
      </c>
      <c r="K926" s="90">
        <v>0</v>
      </c>
      <c r="L926" s="90">
        <v>0.24162896106000001</v>
      </c>
      <c r="M926" s="90">
        <v>18.567868870769999</v>
      </c>
      <c r="N926" s="90">
        <v>0.22332401298000001</v>
      </c>
      <c r="O926" s="91">
        <v>78.099999999999994</v>
      </c>
      <c r="P926" s="91">
        <v>0</v>
      </c>
      <c r="Q926" s="103">
        <v>0</v>
      </c>
      <c r="R926" s="26" t="str">
        <f t="shared" ca="1" si="85"/>
        <v>Error</v>
      </c>
      <c r="S926" s="24"/>
      <c r="T926" s="49" t="str">
        <f t="shared" si="89"/>
        <v/>
      </c>
      <c r="U926" s="50"/>
      <c r="V926" s="50"/>
      <c r="W926" s="26" t="str">
        <f t="shared" ca="1" si="86"/>
        <v/>
      </c>
    </row>
    <row r="927" spans="1:23" x14ac:dyDescent="0.2">
      <c r="A927" s="24"/>
      <c r="B927" s="49" t="str">
        <f t="shared" si="88"/>
        <v/>
      </c>
      <c r="C927" s="50"/>
      <c r="D927" s="50"/>
      <c r="E927" s="26" t="str">
        <f t="shared" ca="1" si="87"/>
        <v/>
      </c>
      <c r="F927" s="24"/>
      <c r="G927" s="49">
        <f t="shared" si="90"/>
        <v>916</v>
      </c>
      <c r="H927" s="108" t="s">
        <v>294</v>
      </c>
      <c r="I927" s="108" t="s">
        <v>558</v>
      </c>
      <c r="J927" s="90">
        <v>0</v>
      </c>
      <c r="K927" s="90">
        <v>0</v>
      </c>
      <c r="L927" s="90">
        <v>51.066130982879997</v>
      </c>
      <c r="M927" s="90">
        <v>21.7</v>
      </c>
      <c r="N927" s="90">
        <v>50.154711268740002</v>
      </c>
      <c r="O927" s="91">
        <v>29.136459316120003</v>
      </c>
      <c r="P927" s="91">
        <v>22.532536438619999</v>
      </c>
      <c r="Q927" s="103">
        <v>0.63539423420000007</v>
      </c>
      <c r="R927" s="26" t="str">
        <f t="shared" ca="1" si="85"/>
        <v/>
      </c>
      <c r="S927" s="24"/>
      <c r="T927" s="49" t="str">
        <f t="shared" si="89"/>
        <v/>
      </c>
      <c r="U927" s="50"/>
      <c r="V927" s="50"/>
      <c r="W927" s="26" t="str">
        <f t="shared" ca="1" si="86"/>
        <v/>
      </c>
    </row>
    <row r="928" spans="1:23" x14ac:dyDescent="0.2">
      <c r="A928" s="24"/>
      <c r="B928" s="49" t="str">
        <f t="shared" si="88"/>
        <v/>
      </c>
      <c r="C928" s="50"/>
      <c r="D928" s="50"/>
      <c r="E928" s="26" t="str">
        <f t="shared" ca="1" si="87"/>
        <v/>
      </c>
      <c r="F928" s="24"/>
      <c r="G928" s="49">
        <f t="shared" si="90"/>
        <v>917</v>
      </c>
      <c r="H928" s="108" t="s">
        <v>294</v>
      </c>
      <c r="I928" s="108" t="s">
        <v>573</v>
      </c>
      <c r="J928" s="90">
        <v>0</v>
      </c>
      <c r="K928" s="90">
        <v>0</v>
      </c>
      <c r="L928" s="90">
        <v>6.346261151999999E-2</v>
      </c>
      <c r="M928" s="90">
        <v>7.6</v>
      </c>
      <c r="N928" s="90">
        <v>6.9231939839999992E-2</v>
      </c>
      <c r="O928" s="91">
        <v>11.143542500649998</v>
      </c>
      <c r="P928" s="91">
        <v>0</v>
      </c>
      <c r="Q928" s="103">
        <v>0</v>
      </c>
      <c r="R928" s="26" t="str">
        <f t="shared" ca="1" si="85"/>
        <v/>
      </c>
      <c r="S928" s="24"/>
      <c r="T928" s="49" t="str">
        <f t="shared" si="89"/>
        <v/>
      </c>
      <c r="U928" s="50"/>
      <c r="V928" s="50"/>
      <c r="W928" s="26" t="str">
        <f t="shared" ca="1" si="86"/>
        <v/>
      </c>
    </row>
    <row r="929" spans="1:23" x14ac:dyDescent="0.2">
      <c r="A929" s="24"/>
      <c r="B929" s="49" t="str">
        <f t="shared" si="88"/>
        <v/>
      </c>
      <c r="C929" s="50"/>
      <c r="D929" s="50"/>
      <c r="E929" s="26" t="str">
        <f t="shared" ca="1" si="87"/>
        <v/>
      </c>
      <c r="F929" s="24"/>
      <c r="G929" s="49">
        <f t="shared" si="90"/>
        <v>918</v>
      </c>
      <c r="H929" s="108" t="s">
        <v>294</v>
      </c>
      <c r="I929" s="108" t="s">
        <v>607</v>
      </c>
      <c r="J929" s="90">
        <v>0</v>
      </c>
      <c r="K929" s="90">
        <v>0</v>
      </c>
      <c r="L929" s="90">
        <v>0</v>
      </c>
      <c r="M929" s="90">
        <v>0.9</v>
      </c>
      <c r="N929" s="90">
        <v>9.5075808710000001E-2</v>
      </c>
      <c r="O929" s="91">
        <v>2.1610950280000001</v>
      </c>
      <c r="P929" s="91">
        <v>0</v>
      </c>
      <c r="Q929" s="103">
        <v>0</v>
      </c>
      <c r="R929" s="26" t="str">
        <f t="shared" ca="1" si="85"/>
        <v/>
      </c>
      <c r="S929" s="24"/>
      <c r="T929" s="49" t="str">
        <f t="shared" si="89"/>
        <v/>
      </c>
      <c r="U929" s="50"/>
      <c r="V929" s="50"/>
      <c r="W929" s="26" t="str">
        <f t="shared" ca="1" si="86"/>
        <v/>
      </c>
    </row>
    <row r="930" spans="1:23" x14ac:dyDescent="0.2">
      <c r="A930" s="24"/>
      <c r="B930" s="49" t="str">
        <f t="shared" si="88"/>
        <v/>
      </c>
      <c r="C930" s="50"/>
      <c r="D930" s="50"/>
      <c r="E930" s="26" t="str">
        <f t="shared" ca="1" si="87"/>
        <v/>
      </c>
      <c r="F930" s="24"/>
      <c r="G930" s="49">
        <f t="shared" si="90"/>
        <v>919</v>
      </c>
      <c r="H930" s="108" t="s">
        <v>294</v>
      </c>
      <c r="I930" s="108" t="s">
        <v>628</v>
      </c>
      <c r="J930" s="90">
        <v>0</v>
      </c>
      <c r="K930" s="90">
        <v>0</v>
      </c>
      <c r="L930" s="90">
        <v>2.1813380065799999</v>
      </c>
      <c r="M930" s="90">
        <v>1.6797314326100001</v>
      </c>
      <c r="N930" s="90">
        <v>2.19703488696</v>
      </c>
      <c r="O930" s="91">
        <v>4.762698713519999</v>
      </c>
      <c r="P930" s="91">
        <v>0</v>
      </c>
      <c r="Q930" s="103">
        <v>0</v>
      </c>
      <c r="R930" s="26" t="str">
        <f t="shared" ca="1" si="85"/>
        <v/>
      </c>
      <c r="S930" s="24"/>
      <c r="T930" s="49" t="str">
        <f t="shared" si="89"/>
        <v/>
      </c>
      <c r="U930" s="50"/>
      <c r="V930" s="50"/>
      <c r="W930" s="26" t="str">
        <f t="shared" ca="1" si="86"/>
        <v/>
      </c>
    </row>
    <row r="931" spans="1:23" x14ac:dyDescent="0.2">
      <c r="A931" s="24"/>
      <c r="B931" s="49" t="str">
        <f t="shared" si="88"/>
        <v/>
      </c>
      <c r="C931" s="50"/>
      <c r="D931" s="50"/>
      <c r="E931" s="26" t="str">
        <f t="shared" ca="1" si="87"/>
        <v/>
      </c>
      <c r="F931" s="24"/>
      <c r="G931" s="49">
        <f t="shared" si="90"/>
        <v>920</v>
      </c>
      <c r="H931" s="108" t="s">
        <v>294</v>
      </c>
      <c r="I931" s="108" t="s">
        <v>1656</v>
      </c>
      <c r="J931" s="90">
        <v>0</v>
      </c>
      <c r="K931" s="90">
        <v>0</v>
      </c>
      <c r="L931" s="90">
        <v>0.150614</v>
      </c>
      <c r="M931" s="90">
        <v>6.8</v>
      </c>
      <c r="N931" s="90">
        <v>0.150614</v>
      </c>
      <c r="O931" s="91">
        <v>7.6980633038399988</v>
      </c>
      <c r="P931" s="91">
        <v>0</v>
      </c>
      <c r="Q931" s="103">
        <v>0</v>
      </c>
      <c r="R931" s="26" t="str">
        <f t="shared" ca="1" si="85"/>
        <v>Error</v>
      </c>
      <c r="S931" s="24"/>
      <c r="T931" s="49" t="str">
        <f t="shared" si="89"/>
        <v/>
      </c>
      <c r="U931" s="50"/>
      <c r="V931" s="50"/>
      <c r="W931" s="26" t="str">
        <f t="shared" ca="1" si="86"/>
        <v/>
      </c>
    </row>
    <row r="932" spans="1:23" x14ac:dyDescent="0.2">
      <c r="A932" s="24"/>
      <c r="B932" s="49" t="str">
        <f t="shared" si="88"/>
        <v/>
      </c>
      <c r="C932" s="50"/>
      <c r="D932" s="50"/>
      <c r="E932" s="26" t="str">
        <f t="shared" ca="1" si="87"/>
        <v/>
      </c>
      <c r="F932" s="24"/>
      <c r="G932" s="49">
        <f t="shared" si="90"/>
        <v>921</v>
      </c>
      <c r="H932" s="108" t="s">
        <v>294</v>
      </c>
      <c r="I932" s="108" t="s">
        <v>1657</v>
      </c>
      <c r="J932" s="90">
        <v>0</v>
      </c>
      <c r="K932" s="90">
        <v>0</v>
      </c>
      <c r="L932" s="90">
        <v>0</v>
      </c>
      <c r="M932" s="90">
        <v>1.2526786105399998</v>
      </c>
      <c r="N932" s="90">
        <v>0</v>
      </c>
      <c r="O932" s="91">
        <v>8.6016545899299999</v>
      </c>
      <c r="P932" s="91">
        <v>0</v>
      </c>
      <c r="Q932" s="103">
        <v>0</v>
      </c>
      <c r="R932" s="26" t="str">
        <f t="shared" ca="1" si="85"/>
        <v>Error</v>
      </c>
      <c r="S932" s="24"/>
      <c r="T932" s="49" t="str">
        <f t="shared" si="89"/>
        <v/>
      </c>
      <c r="U932" s="50"/>
      <c r="V932" s="50"/>
      <c r="W932" s="26" t="str">
        <f t="shared" ca="1" si="86"/>
        <v/>
      </c>
    </row>
    <row r="933" spans="1:23" x14ac:dyDescent="0.2">
      <c r="A933" s="24"/>
      <c r="B933" s="49" t="str">
        <f t="shared" si="88"/>
        <v/>
      </c>
      <c r="C933" s="50"/>
      <c r="D933" s="50"/>
      <c r="E933" s="26" t="str">
        <f t="shared" ca="1" si="87"/>
        <v/>
      </c>
      <c r="F933" s="24"/>
      <c r="G933" s="49">
        <f t="shared" si="90"/>
        <v>922</v>
      </c>
      <c r="H933" s="108" t="s">
        <v>294</v>
      </c>
      <c r="I933" s="108" t="s">
        <v>695</v>
      </c>
      <c r="J933" s="90">
        <v>0</v>
      </c>
      <c r="K933" s="90">
        <v>0</v>
      </c>
      <c r="L933" s="90">
        <v>1.9292906400000002E-3</v>
      </c>
      <c r="M933" s="90">
        <v>4.8</v>
      </c>
      <c r="N933" s="90">
        <v>0.42880909559999997</v>
      </c>
      <c r="O933" s="91">
        <v>51.177034926520001</v>
      </c>
      <c r="P933" s="91">
        <v>0</v>
      </c>
      <c r="Q933" s="103">
        <v>0</v>
      </c>
      <c r="R933" s="26" t="str">
        <f t="shared" ca="1" si="85"/>
        <v/>
      </c>
      <c r="S933" s="24"/>
      <c r="T933" s="49" t="str">
        <f t="shared" si="89"/>
        <v/>
      </c>
      <c r="U933" s="50"/>
      <c r="V933" s="50"/>
      <c r="W933" s="26" t="str">
        <f t="shared" ca="1" si="86"/>
        <v/>
      </c>
    </row>
    <row r="934" spans="1:23" x14ac:dyDescent="0.2">
      <c r="A934" s="24"/>
      <c r="B934" s="49" t="str">
        <f t="shared" si="88"/>
        <v/>
      </c>
      <c r="C934" s="50"/>
      <c r="D934" s="50"/>
      <c r="E934" s="26" t="str">
        <f t="shared" ca="1" si="87"/>
        <v/>
      </c>
      <c r="F934" s="24"/>
      <c r="G934" s="49">
        <f t="shared" si="90"/>
        <v>923</v>
      </c>
      <c r="H934" s="108" t="s">
        <v>294</v>
      </c>
      <c r="I934" s="108" t="s">
        <v>1658</v>
      </c>
      <c r="J934" s="90">
        <v>0</v>
      </c>
      <c r="K934" s="90">
        <v>0</v>
      </c>
      <c r="L934" s="90">
        <v>1.2812506470399998</v>
      </c>
      <c r="M934" s="90">
        <v>11.6</v>
      </c>
      <c r="N934" s="90">
        <v>1.2791154018399999</v>
      </c>
      <c r="O934" s="91">
        <v>32.605684793519998</v>
      </c>
      <c r="P934" s="91">
        <v>0</v>
      </c>
      <c r="Q934" s="103">
        <v>0</v>
      </c>
      <c r="R934" s="26" t="str">
        <f t="shared" ca="1" si="85"/>
        <v>Error</v>
      </c>
      <c r="S934" s="24"/>
      <c r="T934" s="49" t="str">
        <f t="shared" si="89"/>
        <v/>
      </c>
      <c r="U934" s="50"/>
      <c r="V934" s="50"/>
      <c r="W934" s="26" t="str">
        <f t="shared" ca="1" si="86"/>
        <v/>
      </c>
    </row>
    <row r="935" spans="1:23" x14ac:dyDescent="0.2">
      <c r="A935" s="24"/>
      <c r="B935" s="49" t="str">
        <f t="shared" si="88"/>
        <v/>
      </c>
      <c r="C935" s="50"/>
      <c r="D935" s="50"/>
      <c r="E935" s="26" t="str">
        <f t="shared" ca="1" si="87"/>
        <v/>
      </c>
      <c r="F935" s="24"/>
      <c r="G935" s="49">
        <f t="shared" si="90"/>
        <v>924</v>
      </c>
      <c r="H935" s="108" t="s">
        <v>294</v>
      </c>
      <c r="I935" s="108" t="s">
        <v>735</v>
      </c>
      <c r="J935" s="90">
        <v>0</v>
      </c>
      <c r="K935" s="90">
        <v>0</v>
      </c>
      <c r="L935" s="90">
        <v>0</v>
      </c>
      <c r="M935" s="90">
        <v>0</v>
      </c>
      <c r="N935" s="90">
        <v>0</v>
      </c>
      <c r="O935" s="91">
        <v>46.991485993719998</v>
      </c>
      <c r="P935" s="91">
        <v>0</v>
      </c>
      <c r="Q935" s="103">
        <v>0</v>
      </c>
      <c r="R935" s="26" t="str">
        <f t="shared" ca="1" si="85"/>
        <v/>
      </c>
      <c r="S935" s="24"/>
      <c r="T935" s="49" t="str">
        <f t="shared" si="89"/>
        <v/>
      </c>
      <c r="U935" s="50"/>
      <c r="V935" s="50"/>
      <c r="W935" s="26" t="str">
        <f t="shared" ca="1" si="86"/>
        <v/>
      </c>
    </row>
    <row r="936" spans="1:23" x14ac:dyDescent="0.2">
      <c r="A936" s="24"/>
      <c r="B936" s="49" t="str">
        <f t="shared" si="88"/>
        <v/>
      </c>
      <c r="C936" s="50"/>
      <c r="D936" s="50"/>
      <c r="E936" s="26" t="str">
        <f t="shared" ca="1" si="87"/>
        <v/>
      </c>
      <c r="F936" s="24"/>
      <c r="G936" s="49">
        <f t="shared" si="90"/>
        <v>925</v>
      </c>
      <c r="H936" s="108" t="s">
        <v>294</v>
      </c>
      <c r="I936" s="108" t="s">
        <v>755</v>
      </c>
      <c r="J936" s="90">
        <v>0</v>
      </c>
      <c r="K936" s="90">
        <v>0</v>
      </c>
      <c r="L936" s="90">
        <v>0</v>
      </c>
      <c r="M936" s="90">
        <v>0</v>
      </c>
      <c r="N936" s="90">
        <v>0</v>
      </c>
      <c r="O936" s="91">
        <v>0.11242718824999999</v>
      </c>
      <c r="P936" s="91">
        <v>0</v>
      </c>
      <c r="Q936" s="103">
        <v>0</v>
      </c>
      <c r="R936" s="26" t="str">
        <f t="shared" ca="1" si="85"/>
        <v/>
      </c>
      <c r="S936" s="24"/>
      <c r="T936" s="49" t="str">
        <f t="shared" si="89"/>
        <v/>
      </c>
      <c r="U936" s="50"/>
      <c r="V936" s="50"/>
      <c r="W936" s="26" t="str">
        <f t="shared" ca="1" si="86"/>
        <v/>
      </c>
    </row>
    <row r="937" spans="1:23" x14ac:dyDescent="0.2">
      <c r="A937" s="24"/>
      <c r="B937" s="49" t="str">
        <f t="shared" si="88"/>
        <v/>
      </c>
      <c r="C937" s="50"/>
      <c r="D937" s="50"/>
      <c r="E937" s="26" t="str">
        <f t="shared" ca="1" si="87"/>
        <v/>
      </c>
      <c r="F937" s="24"/>
      <c r="G937" s="49">
        <f t="shared" si="90"/>
        <v>926</v>
      </c>
      <c r="H937" s="108" t="s">
        <v>294</v>
      </c>
      <c r="I937" s="108" t="s">
        <v>1659</v>
      </c>
      <c r="J937" s="90">
        <v>0</v>
      </c>
      <c r="K937" s="90">
        <v>0</v>
      </c>
      <c r="L937" s="90">
        <v>0</v>
      </c>
      <c r="M937" s="90">
        <v>4.2879184612500003</v>
      </c>
      <c r="N937" s="90">
        <v>4.2081296460000008E-2</v>
      </c>
      <c r="O937" s="91">
        <v>50.576844263250003</v>
      </c>
      <c r="P937" s="91">
        <v>0</v>
      </c>
      <c r="Q937" s="103">
        <v>0</v>
      </c>
      <c r="R937" s="26" t="str">
        <f t="shared" ca="1" si="85"/>
        <v>Error</v>
      </c>
      <c r="S937" s="24"/>
      <c r="T937" s="49" t="str">
        <f t="shared" si="89"/>
        <v/>
      </c>
      <c r="U937" s="50"/>
      <c r="V937" s="50"/>
      <c r="W937" s="26" t="str">
        <f t="shared" ca="1" si="86"/>
        <v/>
      </c>
    </row>
    <row r="938" spans="1:23" x14ac:dyDescent="0.2">
      <c r="A938" s="24"/>
      <c r="B938" s="49" t="str">
        <f t="shared" si="88"/>
        <v/>
      </c>
      <c r="C938" s="50"/>
      <c r="D938" s="50"/>
      <c r="E938" s="26" t="str">
        <f t="shared" ca="1" si="87"/>
        <v/>
      </c>
      <c r="F938" s="24"/>
      <c r="G938" s="49">
        <f t="shared" si="90"/>
        <v>927</v>
      </c>
      <c r="H938" s="108" t="s">
        <v>294</v>
      </c>
      <c r="I938" s="108" t="s">
        <v>791</v>
      </c>
      <c r="J938" s="90">
        <v>0</v>
      </c>
      <c r="K938" s="90">
        <v>0</v>
      </c>
      <c r="L938" s="90">
        <v>3.4862107476999999</v>
      </c>
      <c r="M938" s="90">
        <v>244.4</v>
      </c>
      <c r="N938" s="90">
        <v>3.4768074518900001</v>
      </c>
      <c r="O938" s="91">
        <v>396.41215994902001</v>
      </c>
      <c r="P938" s="91">
        <v>0</v>
      </c>
      <c r="Q938" s="103">
        <v>0</v>
      </c>
      <c r="R938" s="26" t="str">
        <f t="shared" ca="1" si="85"/>
        <v/>
      </c>
      <c r="S938" s="24"/>
      <c r="T938" s="49" t="str">
        <f t="shared" si="89"/>
        <v/>
      </c>
      <c r="U938" s="50"/>
      <c r="V938" s="50"/>
      <c r="W938" s="26" t="str">
        <f t="shared" ca="1" si="86"/>
        <v/>
      </c>
    </row>
    <row r="939" spans="1:23" x14ac:dyDescent="0.2">
      <c r="A939" s="24"/>
      <c r="B939" s="49" t="str">
        <f t="shared" si="88"/>
        <v/>
      </c>
      <c r="C939" s="50"/>
      <c r="D939" s="50"/>
      <c r="E939" s="26" t="str">
        <f t="shared" ca="1" si="87"/>
        <v/>
      </c>
      <c r="F939" s="24"/>
      <c r="G939" s="49">
        <f t="shared" si="90"/>
        <v>928</v>
      </c>
      <c r="H939" s="108" t="s">
        <v>294</v>
      </c>
      <c r="I939" s="108" t="s">
        <v>1371</v>
      </c>
      <c r="J939" s="90">
        <v>0</v>
      </c>
      <c r="K939" s="90">
        <v>0</v>
      </c>
      <c r="L939" s="90">
        <v>0.41006458080000002</v>
      </c>
      <c r="M939" s="90">
        <v>17.091226371200001</v>
      </c>
      <c r="N939" s="90">
        <v>0.34422990810000004</v>
      </c>
      <c r="O939" s="91">
        <v>13.016920242160001</v>
      </c>
      <c r="P939" s="91">
        <v>0</v>
      </c>
      <c r="Q939" s="103">
        <v>0</v>
      </c>
      <c r="R939" s="26" t="str">
        <f t="shared" ca="1" si="85"/>
        <v>Error</v>
      </c>
      <c r="S939" s="24"/>
      <c r="T939" s="49" t="str">
        <f t="shared" si="89"/>
        <v/>
      </c>
      <c r="U939" s="50"/>
      <c r="V939" s="50"/>
      <c r="W939" s="26" t="str">
        <f t="shared" ca="1" si="86"/>
        <v/>
      </c>
    </row>
    <row r="940" spans="1:23" x14ac:dyDescent="0.2">
      <c r="A940" s="24"/>
      <c r="B940" s="49" t="str">
        <f t="shared" si="88"/>
        <v/>
      </c>
      <c r="C940" s="50"/>
      <c r="D940" s="50"/>
      <c r="E940" s="26" t="str">
        <f t="shared" ca="1" si="87"/>
        <v/>
      </c>
      <c r="F940" s="24"/>
      <c r="G940" s="49">
        <f t="shared" si="90"/>
        <v>929</v>
      </c>
      <c r="H940" s="108" t="s">
        <v>294</v>
      </c>
      <c r="I940" s="108" t="s">
        <v>826</v>
      </c>
      <c r="J940" s="90">
        <v>0</v>
      </c>
      <c r="K940" s="90">
        <v>0</v>
      </c>
      <c r="L940" s="90">
        <v>0.22170400000000001</v>
      </c>
      <c r="M940" s="90">
        <v>24.358015890540006</v>
      </c>
      <c r="N940" s="90">
        <v>0.22170400000000001</v>
      </c>
      <c r="O940" s="91">
        <v>27.789123395139999</v>
      </c>
      <c r="P940" s="91">
        <v>0</v>
      </c>
      <c r="Q940" s="103">
        <v>0</v>
      </c>
      <c r="R940" s="26" t="str">
        <f t="shared" ca="1" si="85"/>
        <v/>
      </c>
      <c r="S940" s="24"/>
      <c r="T940" s="49" t="str">
        <f t="shared" si="89"/>
        <v/>
      </c>
      <c r="U940" s="50"/>
      <c r="V940" s="50"/>
      <c r="W940" s="26" t="str">
        <f t="shared" ca="1" si="86"/>
        <v/>
      </c>
    </row>
    <row r="941" spans="1:23" x14ac:dyDescent="0.2">
      <c r="A941" s="24"/>
      <c r="B941" s="49" t="str">
        <f t="shared" si="88"/>
        <v/>
      </c>
      <c r="C941" s="50"/>
      <c r="D941" s="50"/>
      <c r="E941" s="26" t="str">
        <f t="shared" ca="1" si="87"/>
        <v/>
      </c>
      <c r="F941" s="24"/>
      <c r="G941" s="49">
        <f t="shared" si="90"/>
        <v>930</v>
      </c>
      <c r="H941" s="108" t="s">
        <v>294</v>
      </c>
      <c r="I941" s="108" t="s">
        <v>1660</v>
      </c>
      <c r="J941" s="90">
        <v>0</v>
      </c>
      <c r="K941" s="90">
        <v>0</v>
      </c>
      <c r="L941" s="90">
        <v>0</v>
      </c>
      <c r="M941" s="90">
        <v>0.1</v>
      </c>
      <c r="N941" s="90">
        <v>0</v>
      </c>
      <c r="O941" s="91">
        <v>11.197570563200001</v>
      </c>
      <c r="P941" s="91">
        <v>0</v>
      </c>
      <c r="Q941" s="103">
        <v>0</v>
      </c>
      <c r="R941" s="26" t="str">
        <f t="shared" ca="1" si="85"/>
        <v>Error</v>
      </c>
      <c r="S941" s="24"/>
      <c r="T941" s="49" t="str">
        <f t="shared" si="89"/>
        <v/>
      </c>
      <c r="U941" s="50"/>
      <c r="V941" s="50"/>
      <c r="W941" s="26" t="str">
        <f t="shared" ca="1" si="86"/>
        <v/>
      </c>
    </row>
    <row r="942" spans="1:23" x14ac:dyDescent="0.2">
      <c r="A942" s="24"/>
      <c r="B942" s="49" t="str">
        <f t="shared" si="88"/>
        <v/>
      </c>
      <c r="C942" s="50"/>
      <c r="D942" s="50"/>
      <c r="E942" s="26" t="str">
        <f t="shared" ca="1" si="87"/>
        <v/>
      </c>
      <c r="F942" s="24"/>
      <c r="G942" s="49">
        <f t="shared" ref="G942:G1016" si="91">IF(AND(H941&lt;&gt;"",ISNUMBER(G941)),G941+1,"")</f>
        <v>931</v>
      </c>
      <c r="H942" s="108" t="s">
        <v>294</v>
      </c>
      <c r="I942" s="108" t="s">
        <v>862</v>
      </c>
      <c r="J942" s="90">
        <v>0</v>
      </c>
      <c r="K942" s="90">
        <v>0</v>
      </c>
      <c r="L942" s="90">
        <v>0</v>
      </c>
      <c r="M942" s="90">
        <v>13.564803185440001</v>
      </c>
      <c r="N942" s="90">
        <v>0</v>
      </c>
      <c r="O942" s="91">
        <v>16.034278201759999</v>
      </c>
      <c r="P942" s="91">
        <v>0</v>
      </c>
      <c r="Q942" s="103">
        <v>0</v>
      </c>
      <c r="R942" s="26" t="str">
        <f t="shared" ca="1" si="85"/>
        <v/>
      </c>
      <c r="S942" s="24"/>
      <c r="T942" s="49" t="str">
        <f t="shared" si="89"/>
        <v/>
      </c>
      <c r="U942" s="50"/>
      <c r="V942" s="50"/>
      <c r="W942" s="26" t="str">
        <f t="shared" ca="1" si="86"/>
        <v/>
      </c>
    </row>
    <row r="943" spans="1:23" x14ac:dyDescent="0.2">
      <c r="A943" s="24"/>
      <c r="B943" s="49" t="str">
        <f t="shared" si="88"/>
        <v/>
      </c>
      <c r="C943" s="50"/>
      <c r="D943" s="50"/>
      <c r="E943" s="26" t="str">
        <f t="shared" ca="1" si="87"/>
        <v/>
      </c>
      <c r="F943" s="24"/>
      <c r="G943" s="49">
        <f t="shared" si="91"/>
        <v>932</v>
      </c>
      <c r="H943" s="108" t="s">
        <v>294</v>
      </c>
      <c r="I943" s="108" t="s">
        <v>1661</v>
      </c>
      <c r="J943" s="90">
        <v>0</v>
      </c>
      <c r="K943" s="90">
        <v>0</v>
      </c>
      <c r="L943" s="90">
        <v>0.78819799999999995</v>
      </c>
      <c r="M943" s="90">
        <v>26.1</v>
      </c>
      <c r="N943" s="90">
        <v>0.78819799999999995</v>
      </c>
      <c r="O943" s="91">
        <v>62.725305422079998</v>
      </c>
      <c r="P943" s="91">
        <v>0</v>
      </c>
      <c r="Q943" s="103">
        <v>0</v>
      </c>
      <c r="R943" s="26" t="str">
        <f t="shared" ca="1" si="85"/>
        <v>Error</v>
      </c>
      <c r="S943" s="24"/>
      <c r="T943" s="49" t="str">
        <f t="shared" si="89"/>
        <v/>
      </c>
      <c r="U943" s="50"/>
      <c r="V943" s="50"/>
      <c r="W943" s="26" t="str">
        <f t="shared" ca="1" si="86"/>
        <v/>
      </c>
    </row>
    <row r="944" spans="1:23" x14ac:dyDescent="0.2">
      <c r="A944" s="24"/>
      <c r="B944" s="49" t="str">
        <f t="shared" si="88"/>
        <v/>
      </c>
      <c r="C944" s="50"/>
      <c r="D944" s="50"/>
      <c r="E944" s="26" t="str">
        <f t="shared" ca="1" si="87"/>
        <v/>
      </c>
      <c r="F944" s="24"/>
      <c r="G944" s="49">
        <f t="shared" si="91"/>
        <v>933</v>
      </c>
      <c r="H944" s="108" t="s">
        <v>294</v>
      </c>
      <c r="I944" s="108" t="s">
        <v>1662</v>
      </c>
      <c r="J944" s="90">
        <v>0</v>
      </c>
      <c r="K944" s="90">
        <v>0</v>
      </c>
      <c r="L944" s="90">
        <v>0.27586699999999997</v>
      </c>
      <c r="M944" s="90">
        <v>30.484300324320003</v>
      </c>
      <c r="N944" s="90">
        <v>0.27586699999999997</v>
      </c>
      <c r="O944" s="91">
        <v>99.512711806400006</v>
      </c>
      <c r="P944" s="91">
        <v>0</v>
      </c>
      <c r="Q944" s="103">
        <v>0</v>
      </c>
      <c r="R944" s="26" t="str">
        <f t="shared" ca="1" si="85"/>
        <v>Error</v>
      </c>
      <c r="S944" s="24"/>
      <c r="T944" s="49" t="str">
        <f t="shared" si="89"/>
        <v/>
      </c>
      <c r="U944" s="50"/>
      <c r="V944" s="50"/>
      <c r="W944" s="26" t="str">
        <f t="shared" ca="1" si="86"/>
        <v/>
      </c>
    </row>
    <row r="945" spans="1:23" x14ac:dyDescent="0.2">
      <c r="A945" s="24"/>
      <c r="B945" s="49" t="str">
        <f t="shared" si="88"/>
        <v/>
      </c>
      <c r="C945" s="50"/>
      <c r="D945" s="50"/>
      <c r="E945" s="26" t="str">
        <f t="shared" ca="1" si="87"/>
        <v/>
      </c>
      <c r="F945" s="24"/>
      <c r="G945" s="49">
        <f t="shared" si="91"/>
        <v>934</v>
      </c>
      <c r="H945" s="108" t="s">
        <v>294</v>
      </c>
      <c r="I945" s="108" t="s">
        <v>910</v>
      </c>
      <c r="J945" s="90">
        <v>0</v>
      </c>
      <c r="K945" s="90">
        <v>0</v>
      </c>
      <c r="L945" s="90">
        <v>0</v>
      </c>
      <c r="M945" s="90">
        <v>5.797524094319999</v>
      </c>
      <c r="N945" s="90">
        <v>0</v>
      </c>
      <c r="O945" s="91">
        <v>22.598787478679998</v>
      </c>
      <c r="P945" s="91">
        <v>0</v>
      </c>
      <c r="Q945" s="103">
        <v>0</v>
      </c>
      <c r="R945" s="26" t="str">
        <f t="shared" ca="1" si="85"/>
        <v/>
      </c>
      <c r="S945" s="24"/>
      <c r="T945" s="49" t="str">
        <f t="shared" si="89"/>
        <v/>
      </c>
      <c r="U945" s="50"/>
      <c r="V945" s="50"/>
      <c r="W945" s="26" t="str">
        <f t="shared" ca="1" si="86"/>
        <v/>
      </c>
    </row>
    <row r="946" spans="1:23" x14ac:dyDescent="0.2">
      <c r="A946" s="24"/>
      <c r="B946" s="49" t="str">
        <f t="shared" si="88"/>
        <v/>
      </c>
      <c r="C946" s="50"/>
      <c r="D946" s="50"/>
      <c r="E946" s="26" t="str">
        <f t="shared" ca="1" si="87"/>
        <v/>
      </c>
      <c r="F946" s="24"/>
      <c r="G946" s="49">
        <f t="shared" si="91"/>
        <v>935</v>
      </c>
      <c r="H946" s="108" t="s">
        <v>294</v>
      </c>
      <c r="I946" s="108" t="s">
        <v>1415</v>
      </c>
      <c r="J946" s="90">
        <v>0</v>
      </c>
      <c r="K946" s="90">
        <v>0</v>
      </c>
      <c r="L946" s="90">
        <v>0.20339083412</v>
      </c>
      <c r="M946" s="90">
        <v>17.399999999999999</v>
      </c>
      <c r="N946" s="90">
        <v>0.19794201508000001</v>
      </c>
      <c r="O946" s="91">
        <v>76.748248450160006</v>
      </c>
      <c r="P946" s="91">
        <v>0</v>
      </c>
      <c r="Q946" s="103">
        <v>0</v>
      </c>
      <c r="R946" s="26" t="str">
        <f t="shared" ca="1" si="85"/>
        <v>Error</v>
      </c>
      <c r="S946" s="24"/>
      <c r="T946" s="49" t="str">
        <f t="shared" si="89"/>
        <v/>
      </c>
      <c r="U946" s="50"/>
      <c r="V946" s="50"/>
      <c r="W946" s="26" t="str">
        <f t="shared" ca="1" si="86"/>
        <v/>
      </c>
    </row>
    <row r="947" spans="1:23" x14ac:dyDescent="0.2">
      <c r="A947" s="24"/>
      <c r="B947" s="49" t="str">
        <f t="shared" si="88"/>
        <v/>
      </c>
      <c r="C947" s="50"/>
      <c r="D947" s="50"/>
      <c r="E947" s="26" t="str">
        <f t="shared" ca="1" si="87"/>
        <v/>
      </c>
      <c r="F947" s="24"/>
      <c r="G947" s="49">
        <f t="shared" si="91"/>
        <v>936</v>
      </c>
      <c r="H947" s="108" t="s">
        <v>294</v>
      </c>
      <c r="I947" s="108" t="s">
        <v>1663</v>
      </c>
      <c r="J947" s="90">
        <v>0</v>
      </c>
      <c r="K947" s="90">
        <v>0</v>
      </c>
      <c r="L947" s="90">
        <v>0.58579300000000001</v>
      </c>
      <c r="M947" s="90">
        <v>12.723930474599999</v>
      </c>
      <c r="N947" s="90">
        <v>0.58579300000000001</v>
      </c>
      <c r="O947" s="91">
        <v>61.095218235200001</v>
      </c>
      <c r="P947" s="91">
        <v>0</v>
      </c>
      <c r="Q947" s="103">
        <v>0</v>
      </c>
      <c r="R947" s="26" t="str">
        <f t="shared" ca="1" si="85"/>
        <v>Error</v>
      </c>
      <c r="S947" s="24"/>
      <c r="T947" s="49" t="str">
        <f t="shared" si="89"/>
        <v/>
      </c>
      <c r="U947" s="50"/>
      <c r="V947" s="50"/>
      <c r="W947" s="26" t="str">
        <f t="shared" ca="1" si="86"/>
        <v/>
      </c>
    </row>
    <row r="948" spans="1:23" x14ac:dyDescent="0.2">
      <c r="A948" s="24"/>
      <c r="B948" s="49" t="str">
        <f t="shared" si="88"/>
        <v/>
      </c>
      <c r="C948" s="50"/>
      <c r="D948" s="50"/>
      <c r="E948" s="26" t="str">
        <f t="shared" ca="1" si="87"/>
        <v/>
      </c>
      <c r="F948" s="24"/>
      <c r="G948" s="49">
        <f t="shared" si="91"/>
        <v>937</v>
      </c>
      <c r="H948" s="108" t="s">
        <v>294</v>
      </c>
      <c r="I948" s="108" t="s">
        <v>953</v>
      </c>
      <c r="J948" s="90">
        <v>0</v>
      </c>
      <c r="K948" s="90">
        <v>0</v>
      </c>
      <c r="L948" s="90">
        <v>4.4155226970000003E-2</v>
      </c>
      <c r="M948" s="90">
        <v>25.8</v>
      </c>
      <c r="N948" s="90">
        <v>1.528427303E-2</v>
      </c>
      <c r="O948" s="91">
        <v>25.167835080429999</v>
      </c>
      <c r="P948" s="91">
        <v>0</v>
      </c>
      <c r="Q948" s="103">
        <v>0</v>
      </c>
      <c r="R948" s="26" t="str">
        <f t="shared" ca="1" si="85"/>
        <v/>
      </c>
      <c r="S948" s="24"/>
      <c r="T948" s="49" t="str">
        <f t="shared" si="89"/>
        <v/>
      </c>
      <c r="U948" s="50"/>
      <c r="V948" s="50"/>
      <c r="W948" s="26" t="str">
        <f t="shared" ca="1" si="86"/>
        <v/>
      </c>
    </row>
    <row r="949" spans="1:23" x14ac:dyDescent="0.2">
      <c r="A949" s="24"/>
      <c r="B949" s="49" t="str">
        <f t="shared" si="88"/>
        <v/>
      </c>
      <c r="C949" s="50"/>
      <c r="D949" s="50"/>
      <c r="E949" s="26" t="str">
        <f t="shared" ca="1" si="87"/>
        <v/>
      </c>
      <c r="F949" s="24"/>
      <c r="G949" s="49">
        <f t="shared" si="91"/>
        <v>938</v>
      </c>
      <c r="H949" s="108" t="s">
        <v>294</v>
      </c>
      <c r="I949" s="108" t="s">
        <v>965</v>
      </c>
      <c r="J949" s="90">
        <v>0</v>
      </c>
      <c r="K949" s="90">
        <v>0</v>
      </c>
      <c r="L949" s="90">
        <v>6.4086738660000003E-2</v>
      </c>
      <c r="M949" s="90">
        <v>5.5937545595100007</v>
      </c>
      <c r="N949" s="90">
        <v>0.13549692267999999</v>
      </c>
      <c r="O949" s="91">
        <v>19.018509155580002</v>
      </c>
      <c r="P949" s="91">
        <v>0</v>
      </c>
      <c r="Q949" s="103">
        <v>0</v>
      </c>
      <c r="R949" s="26" t="str">
        <f t="shared" ca="1" si="85"/>
        <v/>
      </c>
      <c r="S949" s="24"/>
      <c r="T949" s="49" t="str">
        <f t="shared" si="89"/>
        <v/>
      </c>
      <c r="U949" s="50"/>
      <c r="V949" s="50"/>
      <c r="W949" s="26" t="str">
        <f t="shared" ca="1" si="86"/>
        <v/>
      </c>
    </row>
    <row r="950" spans="1:23" x14ac:dyDescent="0.2">
      <c r="A950" s="24"/>
      <c r="B950" s="49" t="str">
        <f t="shared" si="88"/>
        <v/>
      </c>
      <c r="C950" s="50"/>
      <c r="D950" s="50"/>
      <c r="E950" s="26" t="str">
        <f t="shared" ca="1" si="87"/>
        <v/>
      </c>
      <c r="F950" s="24"/>
      <c r="G950" s="49">
        <f t="shared" si="91"/>
        <v>939</v>
      </c>
      <c r="H950" s="108" t="s">
        <v>294</v>
      </c>
      <c r="I950" s="108" t="s">
        <v>1664</v>
      </c>
      <c r="J950" s="90">
        <v>0</v>
      </c>
      <c r="K950" s="90">
        <v>0</v>
      </c>
      <c r="L950" s="90">
        <v>0</v>
      </c>
      <c r="M950" s="90">
        <v>8.8762279586200012</v>
      </c>
      <c r="N950" s="90">
        <v>0</v>
      </c>
      <c r="O950" s="91">
        <v>72.2</v>
      </c>
      <c r="P950" s="91">
        <v>0</v>
      </c>
      <c r="Q950" s="103">
        <v>0</v>
      </c>
      <c r="R950" s="26" t="str">
        <f t="shared" ca="1" si="85"/>
        <v>Error</v>
      </c>
      <c r="S950" s="24"/>
      <c r="T950" s="49" t="str">
        <f t="shared" si="89"/>
        <v/>
      </c>
      <c r="U950" s="50"/>
      <c r="V950" s="50"/>
      <c r="W950" s="26" t="str">
        <f t="shared" ca="1" si="86"/>
        <v/>
      </c>
    </row>
    <row r="951" spans="1:23" x14ac:dyDescent="0.2">
      <c r="A951" s="24"/>
      <c r="B951" s="49" t="str">
        <f t="shared" si="88"/>
        <v/>
      </c>
      <c r="C951" s="50"/>
      <c r="D951" s="50"/>
      <c r="E951" s="26" t="str">
        <f t="shared" ca="1" si="87"/>
        <v/>
      </c>
      <c r="F951" s="24"/>
      <c r="G951" s="49">
        <f t="shared" si="91"/>
        <v>940</v>
      </c>
      <c r="H951" s="108" t="s">
        <v>294</v>
      </c>
      <c r="I951" s="108" t="s">
        <v>985</v>
      </c>
      <c r="J951" s="90">
        <v>0</v>
      </c>
      <c r="K951" s="90">
        <v>0</v>
      </c>
      <c r="L951" s="90">
        <v>17.139303714779999</v>
      </c>
      <c r="M951" s="90">
        <v>39.700000000000003</v>
      </c>
      <c r="N951" s="90">
        <v>17.143934522039999</v>
      </c>
      <c r="O951" s="91">
        <v>39.306094539340002</v>
      </c>
      <c r="P951" s="91">
        <v>13.559346680040001</v>
      </c>
      <c r="Q951" s="103">
        <v>5.2217318636100005</v>
      </c>
      <c r="R951" s="26" t="str">
        <f t="shared" ca="1" si="85"/>
        <v/>
      </c>
      <c r="S951" s="24"/>
      <c r="T951" s="49" t="str">
        <f t="shared" si="89"/>
        <v/>
      </c>
      <c r="U951" s="50"/>
      <c r="V951" s="50"/>
      <c r="W951" s="26" t="str">
        <f t="shared" ca="1" si="86"/>
        <v/>
      </c>
    </row>
    <row r="952" spans="1:23" x14ac:dyDescent="0.2">
      <c r="A952" s="24"/>
      <c r="B952" s="49" t="str">
        <f t="shared" si="88"/>
        <v/>
      </c>
      <c r="C952" s="50"/>
      <c r="D952" s="50"/>
      <c r="E952" s="26" t="str">
        <f t="shared" ca="1" si="87"/>
        <v/>
      </c>
      <c r="F952" s="24"/>
      <c r="G952" s="49">
        <f t="shared" si="91"/>
        <v>941</v>
      </c>
      <c r="H952" s="108" t="s">
        <v>294</v>
      </c>
      <c r="I952" s="108" t="s">
        <v>1665</v>
      </c>
      <c r="J952" s="90">
        <v>0</v>
      </c>
      <c r="K952" s="90">
        <v>0</v>
      </c>
      <c r="L952" s="90">
        <v>0</v>
      </c>
      <c r="M952" s="90">
        <v>12.1</v>
      </c>
      <c r="N952" s="90">
        <v>0.22403427565999998</v>
      </c>
      <c r="O952" s="91">
        <v>38.758933404079997</v>
      </c>
      <c r="P952" s="91">
        <v>0</v>
      </c>
      <c r="Q952" s="103">
        <v>0</v>
      </c>
      <c r="R952" s="26" t="str">
        <f t="shared" ca="1" si="85"/>
        <v>Error</v>
      </c>
      <c r="S952" s="24"/>
      <c r="T952" s="49" t="str">
        <f t="shared" si="89"/>
        <v/>
      </c>
      <c r="U952" s="50"/>
      <c r="V952" s="50"/>
      <c r="W952" s="26" t="str">
        <f t="shared" ca="1" si="86"/>
        <v/>
      </c>
    </row>
    <row r="953" spans="1:23" x14ac:dyDescent="0.2">
      <c r="A953" s="24"/>
      <c r="B953" s="49" t="str">
        <f t="shared" si="88"/>
        <v/>
      </c>
      <c r="C953" s="50"/>
      <c r="D953" s="50"/>
      <c r="E953" s="26" t="str">
        <f t="shared" ca="1" si="87"/>
        <v/>
      </c>
      <c r="F953" s="24"/>
      <c r="G953" s="49">
        <f t="shared" si="91"/>
        <v>942</v>
      </c>
      <c r="H953" s="108" t="s">
        <v>294</v>
      </c>
      <c r="I953" s="108" t="s">
        <v>1666</v>
      </c>
      <c r="J953" s="90">
        <v>0</v>
      </c>
      <c r="K953" s="90">
        <v>0</v>
      </c>
      <c r="L953" s="90">
        <v>0</v>
      </c>
      <c r="M953" s="90">
        <v>0.17628583684000002</v>
      </c>
      <c r="N953" s="90">
        <v>0</v>
      </c>
      <c r="O953" s="91">
        <v>6.8265170610799997</v>
      </c>
      <c r="P953" s="91">
        <v>0</v>
      </c>
      <c r="Q953" s="103">
        <v>0</v>
      </c>
      <c r="R953" s="26" t="str">
        <f t="shared" ca="1" si="85"/>
        <v>Error</v>
      </c>
      <c r="S953" s="24"/>
      <c r="T953" s="49" t="str">
        <f t="shared" si="89"/>
        <v/>
      </c>
      <c r="U953" s="50"/>
      <c r="V953" s="50"/>
      <c r="W953" s="26" t="str">
        <f t="shared" ca="1" si="86"/>
        <v/>
      </c>
    </row>
    <row r="954" spans="1:23" x14ac:dyDescent="0.2">
      <c r="A954" s="24"/>
      <c r="B954" s="49" t="str">
        <f t="shared" si="88"/>
        <v/>
      </c>
      <c r="C954" s="50"/>
      <c r="D954" s="50"/>
      <c r="E954" s="26" t="str">
        <f t="shared" ca="1" si="87"/>
        <v/>
      </c>
      <c r="F954" s="24"/>
      <c r="G954" s="49">
        <f t="shared" si="91"/>
        <v>943</v>
      </c>
      <c r="H954" s="108" t="s">
        <v>294</v>
      </c>
      <c r="I954" s="108" t="s">
        <v>1667</v>
      </c>
      <c r="J954" s="90">
        <v>0</v>
      </c>
      <c r="K954" s="90">
        <v>0</v>
      </c>
      <c r="L954" s="90">
        <v>9.9787167977699998</v>
      </c>
      <c r="M954" s="90">
        <v>94.1</v>
      </c>
      <c r="N954" s="90">
        <v>9.9411791799299998</v>
      </c>
      <c r="O954" s="91">
        <v>153.46333628388999</v>
      </c>
      <c r="P954" s="91">
        <v>6.4283170551</v>
      </c>
      <c r="Q954" s="103">
        <v>3.4485563017100005</v>
      </c>
      <c r="R954" s="26" t="str">
        <f t="shared" ca="1" si="85"/>
        <v>Error</v>
      </c>
      <c r="S954" s="24"/>
      <c r="T954" s="49" t="str">
        <f t="shared" si="89"/>
        <v/>
      </c>
      <c r="U954" s="50"/>
      <c r="V954" s="50"/>
      <c r="W954" s="26" t="str">
        <f t="shared" ca="1" si="86"/>
        <v/>
      </c>
    </row>
    <row r="955" spans="1:23" x14ac:dyDescent="0.2">
      <c r="A955" s="24"/>
      <c r="B955" s="49" t="str">
        <f t="shared" si="88"/>
        <v/>
      </c>
      <c r="C955" s="50"/>
      <c r="D955" s="50"/>
      <c r="E955" s="26" t="str">
        <f t="shared" ca="1" si="87"/>
        <v/>
      </c>
      <c r="F955" s="24"/>
      <c r="G955" s="49">
        <f t="shared" si="91"/>
        <v>944</v>
      </c>
      <c r="H955" s="108" t="s">
        <v>294</v>
      </c>
      <c r="I955" s="108" t="s">
        <v>1026</v>
      </c>
      <c r="J955" s="90">
        <v>0</v>
      </c>
      <c r="K955" s="90">
        <v>0</v>
      </c>
      <c r="L955" s="90">
        <v>0.56429610444</v>
      </c>
      <c r="M955" s="90">
        <v>17.061083450319998</v>
      </c>
      <c r="N955" s="90">
        <v>0.55147065665999995</v>
      </c>
      <c r="O955" s="91">
        <v>85.257153932079987</v>
      </c>
      <c r="P955" s="91">
        <v>0</v>
      </c>
      <c r="Q955" s="103">
        <v>0</v>
      </c>
      <c r="R955" s="26" t="str">
        <f t="shared" ca="1" si="85"/>
        <v/>
      </c>
      <c r="S955" s="24"/>
      <c r="T955" s="49" t="str">
        <f t="shared" si="89"/>
        <v/>
      </c>
      <c r="U955" s="50"/>
      <c r="V955" s="50"/>
      <c r="W955" s="26" t="str">
        <f t="shared" ca="1" si="86"/>
        <v/>
      </c>
    </row>
    <row r="956" spans="1:23" x14ac:dyDescent="0.2">
      <c r="A956" s="24"/>
      <c r="B956" s="49" t="str">
        <f t="shared" si="88"/>
        <v/>
      </c>
      <c r="C956" s="50"/>
      <c r="D956" s="50"/>
      <c r="E956" s="26" t="str">
        <f t="shared" ca="1" si="87"/>
        <v/>
      </c>
      <c r="F956" s="24"/>
      <c r="G956" s="49">
        <f t="shared" si="91"/>
        <v>945</v>
      </c>
      <c r="H956" s="108" t="s">
        <v>294</v>
      </c>
      <c r="I956" s="108" t="s">
        <v>622</v>
      </c>
      <c r="J956" s="90">
        <v>0</v>
      </c>
      <c r="K956" s="90">
        <v>0</v>
      </c>
      <c r="L956" s="90">
        <v>0.22154540911000001</v>
      </c>
      <c r="M956" s="90">
        <v>13.6</v>
      </c>
      <c r="N956" s="90">
        <v>0</v>
      </c>
      <c r="O956" s="91">
        <v>23.454628090989999</v>
      </c>
      <c r="P956" s="91">
        <v>0</v>
      </c>
      <c r="Q956" s="103">
        <v>0</v>
      </c>
      <c r="R956" s="26" t="str">
        <f t="shared" ca="1" si="85"/>
        <v/>
      </c>
      <c r="S956" s="24"/>
      <c r="T956" s="49" t="str">
        <f t="shared" si="89"/>
        <v/>
      </c>
      <c r="U956" s="50"/>
      <c r="V956" s="50"/>
      <c r="W956" s="26" t="str">
        <f t="shared" ca="1" si="86"/>
        <v/>
      </c>
    </row>
    <row r="957" spans="1:23" x14ac:dyDescent="0.2">
      <c r="A957" s="24"/>
      <c r="B957" s="49" t="str">
        <f t="shared" si="88"/>
        <v/>
      </c>
      <c r="C957" s="50"/>
      <c r="D957" s="50"/>
      <c r="E957" s="26" t="str">
        <f t="shared" ca="1" si="87"/>
        <v/>
      </c>
      <c r="F957" s="24"/>
      <c r="G957" s="49">
        <f t="shared" si="91"/>
        <v>946</v>
      </c>
      <c r="H957" s="108" t="s">
        <v>294</v>
      </c>
      <c r="I957" s="108" t="s">
        <v>1668</v>
      </c>
      <c r="J957" s="90">
        <v>0</v>
      </c>
      <c r="K957" s="90">
        <v>0</v>
      </c>
      <c r="L957" s="90">
        <v>0.12799699136000001</v>
      </c>
      <c r="M957" s="90">
        <v>6.4851435048999999</v>
      </c>
      <c r="N957" s="90">
        <v>6.9331447360000006E-2</v>
      </c>
      <c r="O957" s="91">
        <v>7.1120898301000004</v>
      </c>
      <c r="P957" s="91">
        <v>0</v>
      </c>
      <c r="Q957" s="103">
        <v>0</v>
      </c>
      <c r="R957" s="26" t="str">
        <f t="shared" ca="1" si="85"/>
        <v>Error</v>
      </c>
      <c r="S957" s="24"/>
      <c r="T957" s="49" t="str">
        <f t="shared" si="89"/>
        <v/>
      </c>
      <c r="U957" s="50"/>
      <c r="V957" s="50"/>
      <c r="W957" s="26" t="str">
        <f t="shared" ca="1" si="86"/>
        <v/>
      </c>
    </row>
    <row r="958" spans="1:23" x14ac:dyDescent="0.2">
      <c r="A958" s="24"/>
      <c r="B958" s="49" t="str">
        <f t="shared" si="88"/>
        <v/>
      </c>
      <c r="C958" s="50"/>
      <c r="D958" s="50"/>
      <c r="E958" s="26" t="str">
        <f t="shared" ca="1" si="87"/>
        <v/>
      </c>
      <c r="F958" s="24"/>
      <c r="G958" s="49">
        <f t="shared" si="91"/>
        <v>947</v>
      </c>
      <c r="H958" s="108" t="s">
        <v>294</v>
      </c>
      <c r="I958" s="108" t="s">
        <v>1669</v>
      </c>
      <c r="J958" s="90">
        <v>0</v>
      </c>
      <c r="K958" s="90">
        <v>0</v>
      </c>
      <c r="L958" s="90">
        <v>0.28302693960000003</v>
      </c>
      <c r="M958" s="90">
        <v>38.4</v>
      </c>
      <c r="N958" s="90">
        <v>0.27955566644000007</v>
      </c>
      <c r="O958" s="91">
        <v>33.946616751580002</v>
      </c>
      <c r="P958" s="91">
        <v>0</v>
      </c>
      <c r="Q958" s="103">
        <v>0</v>
      </c>
      <c r="R958" s="26" t="str">
        <f t="shared" ca="1" si="85"/>
        <v>Error</v>
      </c>
      <c r="S958" s="24"/>
      <c r="T958" s="49" t="str">
        <f t="shared" si="89"/>
        <v/>
      </c>
      <c r="U958" s="50"/>
      <c r="V958" s="50"/>
      <c r="W958" s="26" t="str">
        <f t="shared" ca="1" si="86"/>
        <v/>
      </c>
    </row>
    <row r="959" spans="1:23" x14ac:dyDescent="0.2">
      <c r="A959" s="24"/>
      <c r="B959" s="49" t="str">
        <f t="shared" si="88"/>
        <v/>
      </c>
      <c r="C959" s="50"/>
      <c r="D959" s="50"/>
      <c r="E959" s="26" t="str">
        <f t="shared" ca="1" si="87"/>
        <v/>
      </c>
      <c r="F959" s="24"/>
      <c r="G959" s="49">
        <f t="shared" si="91"/>
        <v>948</v>
      </c>
      <c r="H959" s="108" t="s">
        <v>294</v>
      </c>
      <c r="I959" s="108" t="s">
        <v>1064</v>
      </c>
      <c r="J959" s="90">
        <v>0</v>
      </c>
      <c r="K959" s="90">
        <v>0</v>
      </c>
      <c r="L959" s="90">
        <v>1.0541179140300001</v>
      </c>
      <c r="M959" s="90">
        <v>10.9770932992</v>
      </c>
      <c r="N959" s="90">
        <v>1.0758693987000001</v>
      </c>
      <c r="O959" s="91">
        <v>19.500038779760004</v>
      </c>
      <c r="P959" s="91">
        <v>0</v>
      </c>
      <c r="Q959" s="103">
        <v>0</v>
      </c>
      <c r="R959" s="26" t="str">
        <f t="shared" ca="1" si="85"/>
        <v/>
      </c>
      <c r="S959" s="24"/>
      <c r="T959" s="49" t="str">
        <f t="shared" si="89"/>
        <v/>
      </c>
      <c r="U959" s="50"/>
      <c r="V959" s="50"/>
      <c r="W959" s="26" t="str">
        <f t="shared" ca="1" si="86"/>
        <v/>
      </c>
    </row>
    <row r="960" spans="1:23" x14ac:dyDescent="0.2">
      <c r="A960" s="24"/>
      <c r="B960" s="49" t="str">
        <f t="shared" si="88"/>
        <v/>
      </c>
      <c r="C960" s="50"/>
      <c r="D960" s="50"/>
      <c r="E960" s="26" t="str">
        <f t="shared" ca="1" si="87"/>
        <v/>
      </c>
      <c r="F960" s="24"/>
      <c r="G960" s="49">
        <f t="shared" si="91"/>
        <v>949</v>
      </c>
      <c r="H960" s="108" t="s">
        <v>294</v>
      </c>
      <c r="I960" s="108" t="s">
        <v>1073</v>
      </c>
      <c r="J960" s="90">
        <v>0</v>
      </c>
      <c r="K960" s="90">
        <v>0</v>
      </c>
      <c r="L960" s="90">
        <v>0</v>
      </c>
      <c r="M960" s="90">
        <v>0</v>
      </c>
      <c r="N960" s="90">
        <v>0</v>
      </c>
      <c r="O960" s="91">
        <v>0</v>
      </c>
      <c r="P960" s="91">
        <v>0</v>
      </c>
      <c r="Q960" s="103">
        <v>0</v>
      </c>
      <c r="R960" s="26" t="str">
        <f t="shared" ca="1" si="85"/>
        <v/>
      </c>
      <c r="S960" s="24"/>
      <c r="T960" s="49" t="str">
        <f t="shared" si="89"/>
        <v/>
      </c>
      <c r="U960" s="50"/>
      <c r="V960" s="50"/>
      <c r="W960" s="26" t="str">
        <f t="shared" ca="1" si="86"/>
        <v/>
      </c>
    </row>
    <row r="961" spans="1:23" x14ac:dyDescent="0.2">
      <c r="A961" s="24"/>
      <c r="B961" s="49" t="str">
        <f t="shared" si="88"/>
        <v/>
      </c>
      <c r="C961" s="50"/>
      <c r="D961" s="50"/>
      <c r="E961" s="26" t="str">
        <f t="shared" ca="1" si="87"/>
        <v/>
      </c>
      <c r="F961" s="24"/>
      <c r="G961" s="49">
        <f t="shared" si="91"/>
        <v>950</v>
      </c>
      <c r="H961" s="108" t="s">
        <v>294</v>
      </c>
      <c r="I961" s="108" t="s">
        <v>1670</v>
      </c>
      <c r="J961" s="90">
        <v>0</v>
      </c>
      <c r="K961" s="90">
        <v>0</v>
      </c>
      <c r="L961" s="90">
        <v>0.10683867263999999</v>
      </c>
      <c r="M961" s="90">
        <v>8.2784066640000002</v>
      </c>
      <c r="N961" s="90">
        <v>8.1401440960000002E-2</v>
      </c>
      <c r="O961" s="91">
        <v>17.4087918972</v>
      </c>
      <c r="P961" s="91">
        <v>0</v>
      </c>
      <c r="Q961" s="103">
        <v>0</v>
      </c>
      <c r="R961" s="26" t="str">
        <f t="shared" ca="1" si="85"/>
        <v>Error</v>
      </c>
      <c r="S961" s="24"/>
      <c r="T961" s="49" t="str">
        <f t="shared" si="89"/>
        <v/>
      </c>
      <c r="U961" s="50"/>
      <c r="V961" s="50"/>
      <c r="W961" s="26" t="str">
        <f t="shared" ca="1" si="86"/>
        <v/>
      </c>
    </row>
    <row r="962" spans="1:23" x14ac:dyDescent="0.2">
      <c r="A962" s="24"/>
      <c r="B962" s="49" t="str">
        <f t="shared" si="88"/>
        <v/>
      </c>
      <c r="C962" s="50"/>
      <c r="D962" s="50"/>
      <c r="E962" s="26" t="str">
        <f t="shared" ca="1" si="87"/>
        <v/>
      </c>
      <c r="F962" s="24"/>
      <c r="G962" s="49">
        <f t="shared" si="91"/>
        <v>951</v>
      </c>
      <c r="H962" s="108" t="s">
        <v>294</v>
      </c>
      <c r="I962" s="108" t="s">
        <v>1671</v>
      </c>
      <c r="J962" s="90">
        <v>0</v>
      </c>
      <c r="K962" s="90">
        <v>0</v>
      </c>
      <c r="L962" s="90">
        <v>0</v>
      </c>
      <c r="M962" s="90">
        <v>0.3</v>
      </c>
      <c r="N962" s="90">
        <v>4.7720000000000005E-2</v>
      </c>
      <c r="O962" s="91">
        <v>6.24729597348</v>
      </c>
      <c r="P962" s="91">
        <v>0</v>
      </c>
      <c r="Q962" s="103">
        <v>0</v>
      </c>
      <c r="R962" s="26" t="str">
        <f t="shared" ca="1" si="85"/>
        <v>Error</v>
      </c>
      <c r="S962" s="24"/>
      <c r="T962" s="49" t="str">
        <f t="shared" si="89"/>
        <v/>
      </c>
      <c r="U962" s="50"/>
      <c r="V962" s="50"/>
      <c r="W962" s="26" t="str">
        <f t="shared" ca="1" si="86"/>
        <v/>
      </c>
    </row>
    <row r="963" spans="1:23" x14ac:dyDescent="0.2">
      <c r="A963" s="24"/>
      <c r="B963" s="49" t="str">
        <f t="shared" si="88"/>
        <v/>
      </c>
      <c r="C963" s="50"/>
      <c r="D963" s="50"/>
      <c r="E963" s="26" t="str">
        <f t="shared" ca="1" si="87"/>
        <v/>
      </c>
      <c r="F963" s="24"/>
      <c r="G963" s="49">
        <f t="shared" si="91"/>
        <v>952</v>
      </c>
      <c r="H963" s="108" t="s">
        <v>294</v>
      </c>
      <c r="I963" s="108" t="s">
        <v>1093</v>
      </c>
      <c r="J963" s="90">
        <v>0</v>
      </c>
      <c r="K963" s="90">
        <v>0</v>
      </c>
      <c r="L963" s="90">
        <v>0.36005100000000001</v>
      </c>
      <c r="M963" s="90">
        <v>19.100000000000001</v>
      </c>
      <c r="N963" s="90">
        <v>0.35641448489999999</v>
      </c>
      <c r="O963" s="91">
        <v>24</v>
      </c>
      <c r="P963" s="91">
        <v>0</v>
      </c>
      <c r="Q963" s="103">
        <v>0</v>
      </c>
      <c r="R963" s="26" t="str">
        <f t="shared" ca="1" si="85"/>
        <v/>
      </c>
      <c r="S963" s="24"/>
      <c r="T963" s="49" t="str">
        <f t="shared" si="89"/>
        <v/>
      </c>
      <c r="U963" s="50"/>
      <c r="V963" s="50"/>
      <c r="W963" s="26" t="str">
        <f t="shared" ca="1" si="86"/>
        <v/>
      </c>
    </row>
    <row r="964" spans="1:23" x14ac:dyDescent="0.2">
      <c r="A964" s="24"/>
      <c r="B964" s="49" t="str">
        <f t="shared" si="88"/>
        <v/>
      </c>
      <c r="C964" s="50"/>
      <c r="D964" s="50"/>
      <c r="E964" s="26" t="str">
        <f t="shared" ca="1" si="87"/>
        <v/>
      </c>
      <c r="F964" s="24"/>
      <c r="G964" s="49">
        <f t="shared" si="91"/>
        <v>953</v>
      </c>
      <c r="H964" s="108" t="s">
        <v>294</v>
      </c>
      <c r="I964" s="108" t="s">
        <v>685</v>
      </c>
      <c r="J964" s="90">
        <v>0</v>
      </c>
      <c r="K964" s="90">
        <v>0</v>
      </c>
      <c r="L964" s="90">
        <v>0</v>
      </c>
      <c r="M964" s="90">
        <v>0</v>
      </c>
      <c r="N964" s="90">
        <v>0.12439336698</v>
      </c>
      <c r="O964" s="91">
        <v>78.195137209640009</v>
      </c>
      <c r="P964" s="91">
        <v>0</v>
      </c>
      <c r="Q964" s="103">
        <v>0</v>
      </c>
      <c r="R964" s="26" t="str">
        <f t="shared" ca="1" si="85"/>
        <v/>
      </c>
      <c r="S964" s="24"/>
      <c r="T964" s="49" t="str">
        <f t="shared" si="89"/>
        <v/>
      </c>
      <c r="U964" s="50"/>
      <c r="V964" s="50"/>
      <c r="W964" s="26" t="str">
        <f t="shared" ca="1" si="86"/>
        <v/>
      </c>
    </row>
    <row r="965" spans="1:23" x14ac:dyDescent="0.2">
      <c r="A965" s="24"/>
      <c r="B965" s="49" t="str">
        <f t="shared" si="88"/>
        <v/>
      </c>
      <c r="C965" s="50"/>
      <c r="D965" s="50"/>
      <c r="E965" s="26" t="str">
        <f t="shared" ca="1" si="87"/>
        <v/>
      </c>
      <c r="F965" s="24"/>
      <c r="G965" s="49">
        <f t="shared" si="91"/>
        <v>954</v>
      </c>
      <c r="H965" s="108" t="s">
        <v>294</v>
      </c>
      <c r="I965" s="108" t="s">
        <v>1672</v>
      </c>
      <c r="J965" s="90">
        <v>0</v>
      </c>
      <c r="K965" s="90">
        <v>0</v>
      </c>
      <c r="L965" s="90">
        <v>0.53375276040000008</v>
      </c>
      <c r="M965" s="90">
        <v>11.76178167524</v>
      </c>
      <c r="N965" s="90">
        <v>0.54579655319999998</v>
      </c>
      <c r="O965" s="91">
        <v>40.823261939559998</v>
      </c>
      <c r="P965" s="91">
        <v>0</v>
      </c>
      <c r="Q965" s="103">
        <v>0</v>
      </c>
      <c r="R965" s="26" t="str">
        <f t="shared" ca="1" si="85"/>
        <v>Error</v>
      </c>
      <c r="S965" s="24"/>
      <c r="T965" s="49" t="str">
        <f t="shared" si="89"/>
        <v/>
      </c>
      <c r="U965" s="50"/>
      <c r="V965" s="50"/>
      <c r="W965" s="26" t="str">
        <f t="shared" ca="1" si="86"/>
        <v/>
      </c>
    </row>
    <row r="966" spans="1:23" x14ac:dyDescent="0.2">
      <c r="A966" s="24"/>
      <c r="B966" s="49" t="str">
        <f t="shared" si="88"/>
        <v/>
      </c>
      <c r="C966" s="50"/>
      <c r="D966" s="50"/>
      <c r="E966" s="26" t="str">
        <f t="shared" ca="1" si="87"/>
        <v/>
      </c>
      <c r="F966" s="24"/>
      <c r="G966" s="49">
        <f t="shared" si="91"/>
        <v>955</v>
      </c>
      <c r="H966" s="108" t="s">
        <v>294</v>
      </c>
      <c r="I966" s="108" t="s">
        <v>1110</v>
      </c>
      <c r="J966" s="90">
        <v>0</v>
      </c>
      <c r="K966" s="90">
        <v>0</v>
      </c>
      <c r="L966" s="90">
        <v>2.8761544360499998</v>
      </c>
      <c r="M966" s="90">
        <v>112.44040371897002</v>
      </c>
      <c r="N966" s="90">
        <v>2.8714560294</v>
      </c>
      <c r="O966" s="91">
        <v>199.27939480090001</v>
      </c>
      <c r="P966" s="91">
        <v>1.5071087766</v>
      </c>
      <c r="Q966" s="103">
        <v>0.45415365723000006</v>
      </c>
      <c r="R966" s="26" t="str">
        <f t="shared" ca="1" si="85"/>
        <v/>
      </c>
      <c r="S966" s="24"/>
      <c r="T966" s="49" t="str">
        <f t="shared" si="89"/>
        <v/>
      </c>
      <c r="U966" s="50"/>
      <c r="V966" s="50"/>
      <c r="W966" s="26" t="str">
        <f t="shared" ca="1" si="86"/>
        <v/>
      </c>
    </row>
    <row r="967" spans="1:23" x14ac:dyDescent="0.2">
      <c r="A967" s="24"/>
      <c r="B967" s="49" t="str">
        <f t="shared" si="88"/>
        <v/>
      </c>
      <c r="C967" s="50"/>
      <c r="D967" s="50"/>
      <c r="E967" s="26" t="str">
        <f t="shared" ca="1" si="87"/>
        <v/>
      </c>
      <c r="F967" s="24"/>
      <c r="G967" s="49">
        <f t="shared" si="91"/>
        <v>956</v>
      </c>
      <c r="H967" s="108" t="s">
        <v>294</v>
      </c>
      <c r="I967" s="108" t="s">
        <v>1115</v>
      </c>
      <c r="J967" s="90">
        <v>0</v>
      </c>
      <c r="K967" s="90">
        <v>0</v>
      </c>
      <c r="L967" s="90">
        <v>0.40850776465999999</v>
      </c>
      <c r="M967" s="90">
        <v>61.3</v>
      </c>
      <c r="N967" s="90">
        <v>0.40258360298000001</v>
      </c>
      <c r="O967" s="91">
        <v>65.277735330649989</v>
      </c>
      <c r="P967" s="91">
        <v>0</v>
      </c>
      <c r="Q967" s="103">
        <v>4.1460917100799994</v>
      </c>
      <c r="R967" s="26" t="str">
        <f t="shared" ca="1" si="85"/>
        <v/>
      </c>
      <c r="S967" s="24"/>
      <c r="T967" s="49" t="str">
        <f t="shared" si="89"/>
        <v/>
      </c>
      <c r="U967" s="50"/>
      <c r="V967" s="50"/>
      <c r="W967" s="26" t="str">
        <f t="shared" ca="1" si="86"/>
        <v/>
      </c>
    </row>
    <row r="968" spans="1:23" x14ac:dyDescent="0.2">
      <c r="A968" s="24"/>
      <c r="B968" s="49" t="str">
        <f t="shared" si="88"/>
        <v/>
      </c>
      <c r="C968" s="50"/>
      <c r="D968" s="50"/>
      <c r="E968" s="26" t="str">
        <f t="shared" ca="1" si="87"/>
        <v/>
      </c>
      <c r="F968" s="24"/>
      <c r="G968" s="49">
        <f t="shared" si="91"/>
        <v>957</v>
      </c>
      <c r="H968" s="108" t="s">
        <v>294</v>
      </c>
      <c r="I968" s="108" t="s">
        <v>1120</v>
      </c>
      <c r="J968" s="90">
        <v>0</v>
      </c>
      <c r="K968" s="90">
        <v>0</v>
      </c>
      <c r="L968" s="90">
        <v>0</v>
      </c>
      <c r="M968" s="90">
        <v>8.7326005450000008E-2</v>
      </c>
      <c r="N968" s="90">
        <v>0</v>
      </c>
      <c r="O968" s="91">
        <v>7.7318320351699992</v>
      </c>
      <c r="P968" s="91">
        <v>0</v>
      </c>
      <c r="Q968" s="103">
        <v>0</v>
      </c>
      <c r="R968" s="26" t="str">
        <f t="shared" ca="1" si="85"/>
        <v/>
      </c>
      <c r="S968" s="24"/>
      <c r="T968" s="49" t="str">
        <f t="shared" si="89"/>
        <v/>
      </c>
      <c r="U968" s="50"/>
      <c r="V968" s="50"/>
      <c r="W968" s="26" t="str">
        <f t="shared" ca="1" si="86"/>
        <v/>
      </c>
    </row>
    <row r="969" spans="1:23" x14ac:dyDescent="0.2">
      <c r="A969" s="24"/>
      <c r="B969" s="49" t="str">
        <f t="shared" si="88"/>
        <v/>
      </c>
      <c r="C969" s="50"/>
      <c r="D969" s="50"/>
      <c r="E969" s="26" t="str">
        <f t="shared" ca="1" si="87"/>
        <v/>
      </c>
      <c r="F969" s="24"/>
      <c r="G969" s="49">
        <f t="shared" si="91"/>
        <v>958</v>
      </c>
      <c r="H969" s="108" t="s">
        <v>294</v>
      </c>
      <c r="I969" s="108" t="s">
        <v>1673</v>
      </c>
      <c r="J969" s="90">
        <v>0</v>
      </c>
      <c r="K969" s="90">
        <v>0</v>
      </c>
      <c r="L969" s="90">
        <v>2.8373232753800006</v>
      </c>
      <c r="M969" s="90">
        <v>2.6</v>
      </c>
      <c r="N969" s="90">
        <v>2.7283030302000002</v>
      </c>
      <c r="O969" s="91">
        <v>9.4</v>
      </c>
      <c r="P969" s="91">
        <v>0</v>
      </c>
      <c r="Q969" s="103">
        <v>0</v>
      </c>
      <c r="R969" s="26" t="str">
        <f t="shared" ca="1" si="85"/>
        <v>Error</v>
      </c>
      <c r="S969" s="24"/>
      <c r="T969" s="49" t="str">
        <f t="shared" si="89"/>
        <v/>
      </c>
      <c r="U969" s="50"/>
      <c r="V969" s="50"/>
      <c r="W969" s="26" t="str">
        <f t="shared" ca="1" si="86"/>
        <v/>
      </c>
    </row>
    <row r="970" spans="1:23" x14ac:dyDescent="0.2">
      <c r="A970" s="24"/>
      <c r="B970" s="49" t="str">
        <f t="shared" si="88"/>
        <v/>
      </c>
      <c r="C970" s="50"/>
      <c r="D970" s="50"/>
      <c r="E970" s="26" t="str">
        <f t="shared" ca="1" si="87"/>
        <v/>
      </c>
      <c r="F970" s="24"/>
      <c r="G970" s="49">
        <f t="shared" si="91"/>
        <v>959</v>
      </c>
      <c r="H970" s="108" t="s">
        <v>294</v>
      </c>
      <c r="I970" s="108" t="s">
        <v>1128</v>
      </c>
      <c r="J970" s="90">
        <v>0</v>
      </c>
      <c r="K970" s="90">
        <v>0</v>
      </c>
      <c r="L970" s="90">
        <v>0.27713861994</v>
      </c>
      <c r="M970" s="90">
        <v>21</v>
      </c>
      <c r="N970" s="90">
        <v>0.25878496988999999</v>
      </c>
      <c r="O970" s="91">
        <v>74.882219108580003</v>
      </c>
      <c r="P970" s="91">
        <v>0</v>
      </c>
      <c r="Q970" s="103">
        <v>0</v>
      </c>
      <c r="R970" s="26" t="str">
        <f t="shared" ca="1" si="85"/>
        <v/>
      </c>
      <c r="S970" s="24"/>
      <c r="T970" s="49" t="str">
        <f t="shared" si="89"/>
        <v/>
      </c>
      <c r="U970" s="50"/>
      <c r="V970" s="50"/>
      <c r="W970" s="26" t="str">
        <f t="shared" ca="1" si="86"/>
        <v/>
      </c>
    </row>
    <row r="971" spans="1:23" x14ac:dyDescent="0.2">
      <c r="A971" s="24"/>
      <c r="B971" s="49" t="str">
        <f t="shared" si="88"/>
        <v/>
      </c>
      <c r="C971" s="50"/>
      <c r="D971" s="50"/>
      <c r="E971" s="26" t="str">
        <f t="shared" ca="1" si="87"/>
        <v/>
      </c>
      <c r="F971" s="24"/>
      <c r="G971" s="49">
        <f t="shared" si="91"/>
        <v>960</v>
      </c>
      <c r="H971" s="108" t="s">
        <v>294</v>
      </c>
      <c r="I971" s="108" t="s">
        <v>1131</v>
      </c>
      <c r="J971" s="90">
        <v>0</v>
      </c>
      <c r="K971" s="90">
        <v>0</v>
      </c>
      <c r="L971" s="90">
        <v>0.94852499999999995</v>
      </c>
      <c r="M971" s="90">
        <v>33.1</v>
      </c>
      <c r="N971" s="90">
        <v>0.94852499999999995</v>
      </c>
      <c r="O971" s="91">
        <v>63.004319133049997</v>
      </c>
      <c r="P971" s="91">
        <v>0</v>
      </c>
      <c r="Q971" s="103">
        <v>0</v>
      </c>
      <c r="R971" s="26" t="str">
        <f t="shared" ca="1" si="85"/>
        <v/>
      </c>
      <c r="S971" s="24"/>
      <c r="T971" s="49" t="str">
        <f t="shared" si="89"/>
        <v/>
      </c>
      <c r="U971" s="50"/>
      <c r="V971" s="50"/>
      <c r="W971" s="26" t="str">
        <f t="shared" ca="1" si="86"/>
        <v/>
      </c>
    </row>
    <row r="972" spans="1:23" x14ac:dyDescent="0.2">
      <c r="A972" s="24"/>
      <c r="B972" s="49" t="str">
        <f t="shared" si="88"/>
        <v/>
      </c>
      <c r="C972" s="50"/>
      <c r="D972" s="50"/>
      <c r="E972" s="26" t="str">
        <f t="shared" ca="1" si="87"/>
        <v/>
      </c>
      <c r="F972" s="24"/>
      <c r="G972" s="49">
        <f t="shared" si="91"/>
        <v>961</v>
      </c>
      <c r="H972" s="108" t="s">
        <v>294</v>
      </c>
      <c r="I972" s="108" t="s">
        <v>1136</v>
      </c>
      <c r="J972" s="90">
        <v>0</v>
      </c>
      <c r="K972" s="90">
        <v>0</v>
      </c>
      <c r="L972" s="90">
        <v>0</v>
      </c>
      <c r="M972" s="90">
        <v>2.8807704244799996</v>
      </c>
      <c r="N972" s="90">
        <v>0.21444118027999998</v>
      </c>
      <c r="O972" s="91">
        <v>16.387422001920001</v>
      </c>
      <c r="P972" s="91">
        <v>0</v>
      </c>
      <c r="Q972" s="103">
        <v>0</v>
      </c>
      <c r="R972" s="26" t="str">
        <f t="shared" ref="R972:R1035" ca="1" si="92">IF(I972="","",IF(ISERROR(VLOOKUP(I972,INDIRECT(H972),1,FALSE)),"Error",""))</f>
        <v/>
      </c>
      <c r="S972" s="24"/>
      <c r="T972" s="49" t="str">
        <f t="shared" si="89"/>
        <v/>
      </c>
      <c r="U972" s="50"/>
      <c r="V972" s="50"/>
      <c r="W972" s="26" t="str">
        <f t="shared" ref="W972:W1035" ca="1" si="93">IF(V972="","",IF(ISERROR(VLOOKUP(V972,INDIRECT(U972),1,FALSE)),"Error",""))</f>
        <v/>
      </c>
    </row>
    <row r="973" spans="1:23" x14ac:dyDescent="0.2">
      <c r="A973" s="24"/>
      <c r="B973" s="49" t="str">
        <f t="shared" si="88"/>
        <v/>
      </c>
      <c r="C973" s="50"/>
      <c r="D973" s="50"/>
      <c r="E973" s="26" t="str">
        <f t="shared" ref="E973:E1036" ca="1" si="94">IF(D973="","",IF(ISERROR(VLOOKUP(D973,INDIRECT(C973),1,FALSE)),"Error",""))</f>
        <v/>
      </c>
      <c r="F973" s="24"/>
      <c r="G973" s="49">
        <f t="shared" si="91"/>
        <v>962</v>
      </c>
      <c r="H973" s="108" t="s">
        <v>294</v>
      </c>
      <c r="I973" s="108" t="s">
        <v>1140</v>
      </c>
      <c r="J973" s="90">
        <v>0</v>
      </c>
      <c r="K973" s="90">
        <v>0</v>
      </c>
      <c r="L973" s="90">
        <v>0.11236772694</v>
      </c>
      <c r="M973" s="90">
        <v>16.5</v>
      </c>
      <c r="N973" s="90">
        <v>0.13028198379</v>
      </c>
      <c r="O973" s="91">
        <v>23.266245833900001</v>
      </c>
      <c r="P973" s="91">
        <v>0</v>
      </c>
      <c r="Q973" s="103">
        <v>0</v>
      </c>
      <c r="R973" s="26" t="str">
        <f t="shared" ca="1" si="92"/>
        <v/>
      </c>
      <c r="S973" s="24"/>
      <c r="T973" s="49" t="str">
        <f t="shared" si="89"/>
        <v/>
      </c>
      <c r="U973" s="50"/>
      <c r="V973" s="50"/>
      <c r="W973" s="26" t="str">
        <f t="shared" ca="1" si="93"/>
        <v/>
      </c>
    </row>
    <row r="974" spans="1:23" x14ac:dyDescent="0.2">
      <c r="A974" s="24"/>
      <c r="B974" s="49" t="str">
        <f t="shared" ref="B974:B1037" si="95">IF(AND(C973&lt;&gt;"",ISNUMBER(B973)),B973+1,"")</f>
        <v/>
      </c>
      <c r="C974" s="50"/>
      <c r="D974" s="50"/>
      <c r="E974" s="26" t="str">
        <f t="shared" ca="1" si="94"/>
        <v/>
      </c>
      <c r="F974" s="24"/>
      <c r="G974" s="49">
        <f t="shared" si="91"/>
        <v>963</v>
      </c>
      <c r="H974" s="108" t="s">
        <v>294</v>
      </c>
      <c r="I974" s="108" t="s">
        <v>1145</v>
      </c>
      <c r="J974" s="90">
        <v>0</v>
      </c>
      <c r="K974" s="90">
        <v>0</v>
      </c>
      <c r="L974" s="90">
        <v>0.75999899999999998</v>
      </c>
      <c r="M974" s="90">
        <v>54.2</v>
      </c>
      <c r="N974" s="90">
        <v>0.75999899999999998</v>
      </c>
      <c r="O974" s="91">
        <v>74.632139035920005</v>
      </c>
      <c r="P974" s="91">
        <v>0</v>
      </c>
      <c r="Q974" s="103">
        <v>0</v>
      </c>
      <c r="R974" s="26" t="str">
        <f t="shared" ca="1" si="92"/>
        <v/>
      </c>
      <c r="S974" s="24"/>
      <c r="T974" s="49" t="str">
        <f t="shared" ref="T974:T1037" si="96">IF(AND(U973&lt;&gt;"",ISNUMBER(T973)),T973+1,"")</f>
        <v/>
      </c>
      <c r="U974" s="50"/>
      <c r="V974" s="50"/>
      <c r="W974" s="26" t="str">
        <f t="shared" ca="1" si="93"/>
        <v/>
      </c>
    </row>
    <row r="975" spans="1:23" x14ac:dyDescent="0.2">
      <c r="A975" s="24"/>
      <c r="B975" s="49" t="str">
        <f t="shared" si="95"/>
        <v/>
      </c>
      <c r="C975" s="50"/>
      <c r="D975" s="50"/>
      <c r="E975" s="26" t="str">
        <f t="shared" ca="1" si="94"/>
        <v/>
      </c>
      <c r="F975" s="24"/>
      <c r="G975" s="49">
        <f t="shared" si="91"/>
        <v>964</v>
      </c>
      <c r="H975" s="108" t="s">
        <v>294</v>
      </c>
      <c r="I975" s="108" t="s">
        <v>1150</v>
      </c>
      <c r="J975" s="90">
        <v>0</v>
      </c>
      <c r="K975" s="90">
        <v>0</v>
      </c>
      <c r="L975" s="90">
        <v>0.12653421288000002</v>
      </c>
      <c r="M975" s="90">
        <v>23.3</v>
      </c>
      <c r="N975" s="90">
        <v>0</v>
      </c>
      <c r="O975" s="91">
        <v>44.496812182370007</v>
      </c>
      <c r="P975" s="91">
        <v>0</v>
      </c>
      <c r="Q975" s="103">
        <v>0</v>
      </c>
      <c r="R975" s="26" t="str">
        <f t="shared" ca="1" si="92"/>
        <v/>
      </c>
      <c r="S975" s="24"/>
      <c r="T975" s="49" t="str">
        <f t="shared" si="96"/>
        <v/>
      </c>
      <c r="U975" s="50"/>
      <c r="V975" s="50"/>
      <c r="W975" s="26" t="str">
        <f t="shared" ca="1" si="93"/>
        <v/>
      </c>
    </row>
    <row r="976" spans="1:23" x14ac:dyDescent="0.2">
      <c r="A976" s="24"/>
      <c r="B976" s="49" t="str">
        <f t="shared" si="95"/>
        <v/>
      </c>
      <c r="C976" s="50"/>
      <c r="D976" s="50"/>
      <c r="E976" s="26" t="str">
        <f t="shared" ca="1" si="94"/>
        <v/>
      </c>
      <c r="F976" s="24"/>
      <c r="G976" s="49">
        <f t="shared" si="91"/>
        <v>965</v>
      </c>
      <c r="H976" s="108" t="s">
        <v>294</v>
      </c>
      <c r="I976" s="108" t="s">
        <v>1155</v>
      </c>
      <c r="J976" s="90">
        <v>0</v>
      </c>
      <c r="K976" s="90">
        <v>0</v>
      </c>
      <c r="L976" s="90">
        <v>0</v>
      </c>
      <c r="M976" s="90">
        <v>1.7</v>
      </c>
      <c r="N976" s="90">
        <v>0</v>
      </c>
      <c r="O976" s="91">
        <v>5.5445225378400007</v>
      </c>
      <c r="P976" s="91">
        <v>0</v>
      </c>
      <c r="Q976" s="103">
        <v>0</v>
      </c>
      <c r="R976" s="26" t="str">
        <f t="shared" ca="1" si="92"/>
        <v/>
      </c>
      <c r="S976" s="24"/>
      <c r="T976" s="49" t="str">
        <f t="shared" si="96"/>
        <v/>
      </c>
      <c r="U976" s="50"/>
      <c r="V976" s="50"/>
      <c r="W976" s="26" t="str">
        <f t="shared" ca="1" si="93"/>
        <v/>
      </c>
    </row>
    <row r="977" spans="1:23" x14ac:dyDescent="0.2">
      <c r="A977" s="24"/>
      <c r="B977" s="49" t="str">
        <f t="shared" si="95"/>
        <v/>
      </c>
      <c r="C977" s="50"/>
      <c r="D977" s="50"/>
      <c r="E977" s="26" t="str">
        <f t="shared" ca="1" si="94"/>
        <v/>
      </c>
      <c r="F977" s="24"/>
      <c r="G977" s="49">
        <f t="shared" si="91"/>
        <v>966</v>
      </c>
      <c r="H977" s="108" t="s">
        <v>294</v>
      </c>
      <c r="I977" s="108" t="s">
        <v>1159</v>
      </c>
      <c r="J977" s="90">
        <v>0</v>
      </c>
      <c r="K977" s="90">
        <v>0</v>
      </c>
      <c r="L977" s="90">
        <v>0</v>
      </c>
      <c r="M977" s="90">
        <v>22</v>
      </c>
      <c r="N977" s="90">
        <v>0</v>
      </c>
      <c r="O977" s="91">
        <v>29.967827576099999</v>
      </c>
      <c r="P977" s="91">
        <v>0</v>
      </c>
      <c r="Q977" s="103">
        <v>0</v>
      </c>
      <c r="R977" s="26" t="str">
        <f t="shared" ca="1" si="92"/>
        <v/>
      </c>
      <c r="S977" s="24"/>
      <c r="T977" s="49" t="str">
        <f t="shared" si="96"/>
        <v/>
      </c>
      <c r="U977" s="50"/>
      <c r="V977" s="50"/>
      <c r="W977" s="26" t="str">
        <f t="shared" ca="1" si="93"/>
        <v/>
      </c>
    </row>
    <row r="978" spans="1:23" x14ac:dyDescent="0.2">
      <c r="A978" s="24"/>
      <c r="B978" s="49" t="str">
        <f t="shared" si="95"/>
        <v/>
      </c>
      <c r="C978" s="50"/>
      <c r="D978" s="50"/>
      <c r="E978" s="26" t="str">
        <f t="shared" ca="1" si="94"/>
        <v/>
      </c>
      <c r="F978" s="24"/>
      <c r="G978" s="49">
        <f t="shared" si="91"/>
        <v>967</v>
      </c>
      <c r="H978" s="108" t="s">
        <v>294</v>
      </c>
      <c r="I978" s="108" t="s">
        <v>1674</v>
      </c>
      <c r="J978" s="90">
        <v>0</v>
      </c>
      <c r="K978" s="90">
        <v>0</v>
      </c>
      <c r="L978" s="90">
        <v>0.13095300992</v>
      </c>
      <c r="M978" s="90">
        <v>2.1726105542800003</v>
      </c>
      <c r="N978" s="90">
        <v>0</v>
      </c>
      <c r="O978" s="91">
        <v>14.6356534827</v>
      </c>
      <c r="P978" s="91">
        <v>0</v>
      </c>
      <c r="Q978" s="103">
        <v>0</v>
      </c>
      <c r="R978" s="26" t="str">
        <f t="shared" ca="1" si="92"/>
        <v>Error</v>
      </c>
      <c r="S978" s="24"/>
      <c r="T978" s="49" t="str">
        <f t="shared" si="96"/>
        <v/>
      </c>
      <c r="U978" s="50"/>
      <c r="V978" s="50"/>
      <c r="W978" s="26" t="str">
        <f t="shared" ca="1" si="93"/>
        <v/>
      </c>
    </row>
    <row r="979" spans="1:23" x14ac:dyDescent="0.2">
      <c r="A979" s="24"/>
      <c r="B979" s="49" t="str">
        <f t="shared" si="95"/>
        <v/>
      </c>
      <c r="C979" s="50"/>
      <c r="D979" s="50"/>
      <c r="E979" s="26" t="str">
        <f t="shared" ca="1" si="94"/>
        <v/>
      </c>
      <c r="F979" s="24"/>
      <c r="G979" s="49">
        <f t="shared" si="91"/>
        <v>968</v>
      </c>
      <c r="H979" s="108" t="s">
        <v>294</v>
      </c>
      <c r="I979" s="108" t="s">
        <v>1167</v>
      </c>
      <c r="J979" s="90">
        <v>0</v>
      </c>
      <c r="K979" s="90">
        <v>0</v>
      </c>
      <c r="L979" s="90">
        <v>11.3602092857</v>
      </c>
      <c r="M979" s="90">
        <v>104</v>
      </c>
      <c r="N979" s="90">
        <v>11.464557629800002</v>
      </c>
      <c r="O979" s="91">
        <v>119.95931830741</v>
      </c>
      <c r="P979" s="91">
        <v>5.8180508603800005</v>
      </c>
      <c r="Q979" s="103">
        <v>5.1594934916900002</v>
      </c>
      <c r="R979" s="26" t="str">
        <f t="shared" ca="1" si="92"/>
        <v/>
      </c>
      <c r="S979" s="24"/>
      <c r="T979" s="49" t="str">
        <f t="shared" si="96"/>
        <v/>
      </c>
      <c r="U979" s="50"/>
      <c r="V979" s="50"/>
      <c r="W979" s="26" t="str">
        <f t="shared" ca="1" si="93"/>
        <v/>
      </c>
    </row>
    <row r="980" spans="1:23" x14ac:dyDescent="0.2">
      <c r="A980" s="24"/>
      <c r="B980" s="49" t="str">
        <f t="shared" si="95"/>
        <v/>
      </c>
      <c r="C980" s="50"/>
      <c r="D980" s="50"/>
      <c r="E980" s="26" t="str">
        <f t="shared" ca="1" si="94"/>
        <v/>
      </c>
      <c r="F980" s="24"/>
      <c r="G980" s="49">
        <f t="shared" si="91"/>
        <v>969</v>
      </c>
      <c r="H980" s="108" t="s">
        <v>294</v>
      </c>
      <c r="I980" s="108" t="s">
        <v>1172</v>
      </c>
      <c r="J980" s="90">
        <v>0</v>
      </c>
      <c r="K980" s="90">
        <v>0</v>
      </c>
      <c r="L980" s="90">
        <v>4.6361708259999995E-2</v>
      </c>
      <c r="M980" s="90">
        <v>9.1999999999999993</v>
      </c>
      <c r="N980" s="90">
        <v>0.17579123546000003</v>
      </c>
      <c r="O980" s="91">
        <v>10.507493245839999</v>
      </c>
      <c r="P980" s="91">
        <v>0</v>
      </c>
      <c r="Q980" s="103">
        <v>0</v>
      </c>
      <c r="R980" s="26" t="str">
        <f t="shared" ca="1" si="92"/>
        <v/>
      </c>
      <c r="S980" s="24"/>
      <c r="T980" s="49" t="str">
        <f t="shared" si="96"/>
        <v/>
      </c>
      <c r="U980" s="50"/>
      <c r="V980" s="50"/>
      <c r="W980" s="26" t="str">
        <f t="shared" ca="1" si="93"/>
        <v/>
      </c>
    </row>
    <row r="981" spans="1:23" x14ac:dyDescent="0.2">
      <c r="A981" s="24"/>
      <c r="B981" s="49" t="str">
        <f t="shared" si="95"/>
        <v/>
      </c>
      <c r="C981" s="50"/>
      <c r="D981" s="50"/>
      <c r="E981" s="26" t="str">
        <f t="shared" ca="1" si="94"/>
        <v/>
      </c>
      <c r="F981" s="24"/>
      <c r="G981" s="49">
        <f t="shared" si="91"/>
        <v>970</v>
      </c>
      <c r="H981" s="108" t="s">
        <v>294</v>
      </c>
      <c r="I981" s="108" t="s">
        <v>1176</v>
      </c>
      <c r="J981" s="90">
        <v>0</v>
      </c>
      <c r="K981" s="90">
        <v>0</v>
      </c>
      <c r="L981" s="90">
        <v>1.2752579612799999</v>
      </c>
      <c r="M981" s="90">
        <v>28.1</v>
      </c>
      <c r="N981" s="90">
        <v>1.277404</v>
      </c>
      <c r="O981" s="91">
        <v>127.72994312763002</v>
      </c>
      <c r="P981" s="91">
        <v>0</v>
      </c>
      <c r="Q981" s="103">
        <v>0</v>
      </c>
      <c r="R981" s="26" t="str">
        <f t="shared" ca="1" si="92"/>
        <v/>
      </c>
      <c r="S981" s="24"/>
      <c r="T981" s="49" t="str">
        <f t="shared" si="96"/>
        <v/>
      </c>
      <c r="U981" s="50"/>
      <c r="V981" s="50"/>
      <c r="W981" s="26" t="str">
        <f t="shared" ca="1" si="93"/>
        <v/>
      </c>
    </row>
    <row r="982" spans="1:23" x14ac:dyDescent="0.2">
      <c r="A982" s="24"/>
      <c r="B982" s="49" t="str">
        <f t="shared" si="95"/>
        <v/>
      </c>
      <c r="C982" s="50"/>
      <c r="D982" s="50"/>
      <c r="E982" s="26" t="str">
        <f t="shared" ca="1" si="94"/>
        <v/>
      </c>
      <c r="F982" s="24"/>
      <c r="G982" s="49">
        <f t="shared" si="91"/>
        <v>971</v>
      </c>
      <c r="H982" s="108" t="s">
        <v>294</v>
      </c>
      <c r="I982" s="108" t="s">
        <v>1181</v>
      </c>
      <c r="J982" s="90">
        <v>0</v>
      </c>
      <c r="K982" s="90">
        <v>0</v>
      </c>
      <c r="L982" s="90">
        <v>0.59412600000000004</v>
      </c>
      <c r="M982" s="90">
        <v>97.1</v>
      </c>
      <c r="N982" s="90">
        <v>0.59412600000000004</v>
      </c>
      <c r="O982" s="91">
        <v>117.36315066262</v>
      </c>
      <c r="P982" s="91">
        <v>0</v>
      </c>
      <c r="Q982" s="103">
        <v>0</v>
      </c>
      <c r="R982" s="26" t="str">
        <f t="shared" ca="1" si="92"/>
        <v/>
      </c>
      <c r="S982" s="24"/>
      <c r="T982" s="49" t="str">
        <f t="shared" si="96"/>
        <v/>
      </c>
      <c r="U982" s="50"/>
      <c r="V982" s="50"/>
      <c r="W982" s="26" t="str">
        <f t="shared" ca="1" si="93"/>
        <v/>
      </c>
    </row>
    <row r="983" spans="1:23" x14ac:dyDescent="0.2">
      <c r="A983" s="24"/>
      <c r="B983" s="49" t="str">
        <f t="shared" si="95"/>
        <v/>
      </c>
      <c r="C983" s="50"/>
      <c r="D983" s="50"/>
      <c r="E983" s="26" t="str">
        <f t="shared" ca="1" si="94"/>
        <v/>
      </c>
      <c r="F983" s="24"/>
      <c r="G983" s="49">
        <f t="shared" si="91"/>
        <v>972</v>
      </c>
      <c r="H983" s="108" t="s">
        <v>294</v>
      </c>
      <c r="I983" s="108" t="s">
        <v>1184</v>
      </c>
      <c r="J983" s="90">
        <v>0</v>
      </c>
      <c r="K983" s="90">
        <v>0</v>
      </c>
      <c r="L983" s="90">
        <v>2.5754172356700002</v>
      </c>
      <c r="M983" s="90">
        <v>178.3</v>
      </c>
      <c r="N983" s="90">
        <v>2.577763</v>
      </c>
      <c r="O983" s="91">
        <v>290.30817794951002</v>
      </c>
      <c r="P983" s="91">
        <v>0</v>
      </c>
      <c r="Q983" s="103">
        <v>0</v>
      </c>
      <c r="R983" s="26" t="str">
        <f t="shared" ca="1" si="92"/>
        <v/>
      </c>
      <c r="S983" s="24"/>
      <c r="T983" s="49" t="str">
        <f t="shared" si="96"/>
        <v/>
      </c>
      <c r="U983" s="50"/>
      <c r="V983" s="50"/>
      <c r="W983" s="26" t="str">
        <f t="shared" ca="1" si="93"/>
        <v/>
      </c>
    </row>
    <row r="984" spans="1:23" x14ac:dyDescent="0.2">
      <c r="A984" s="24"/>
      <c r="B984" s="49" t="str">
        <f t="shared" si="95"/>
        <v/>
      </c>
      <c r="C984" s="50"/>
      <c r="D984" s="50"/>
      <c r="E984" s="26" t="str">
        <f t="shared" ca="1" si="94"/>
        <v/>
      </c>
      <c r="F984" s="24"/>
      <c r="G984" s="49">
        <f t="shared" si="91"/>
        <v>973</v>
      </c>
      <c r="H984" s="108" t="s">
        <v>294</v>
      </c>
      <c r="I984" s="108" t="s">
        <v>1188</v>
      </c>
      <c r="J984" s="90">
        <v>0</v>
      </c>
      <c r="K984" s="90">
        <v>0</v>
      </c>
      <c r="L984" s="90">
        <v>0.63521548831999997</v>
      </c>
      <c r="M984" s="90">
        <v>126.4</v>
      </c>
      <c r="N984" s="90">
        <v>0.63917386624000005</v>
      </c>
      <c r="O984" s="91">
        <v>308.34868129004002</v>
      </c>
      <c r="P984" s="91">
        <v>0</v>
      </c>
      <c r="Q984" s="103">
        <v>0</v>
      </c>
      <c r="R984" s="26" t="str">
        <f t="shared" ca="1" si="92"/>
        <v/>
      </c>
      <c r="S984" s="24"/>
      <c r="T984" s="49" t="str">
        <f t="shared" si="96"/>
        <v/>
      </c>
      <c r="U984" s="50"/>
      <c r="V984" s="50"/>
      <c r="W984" s="26" t="str">
        <f t="shared" ca="1" si="93"/>
        <v/>
      </c>
    </row>
    <row r="985" spans="1:23" x14ac:dyDescent="0.2">
      <c r="A985" s="24"/>
      <c r="B985" s="49" t="str">
        <f t="shared" si="95"/>
        <v/>
      </c>
      <c r="C985" s="50"/>
      <c r="D985" s="50"/>
      <c r="E985" s="26" t="str">
        <f t="shared" ca="1" si="94"/>
        <v/>
      </c>
      <c r="F985" s="24"/>
      <c r="G985" s="49">
        <f t="shared" si="91"/>
        <v>974</v>
      </c>
      <c r="H985" s="108" t="s">
        <v>294</v>
      </c>
      <c r="I985" s="108" t="s">
        <v>1192</v>
      </c>
      <c r="J985" s="90">
        <v>0</v>
      </c>
      <c r="K985" s="90">
        <v>0</v>
      </c>
      <c r="L985" s="90">
        <v>5.5240474596300011</v>
      </c>
      <c r="M985" s="90">
        <v>242.6</v>
      </c>
      <c r="N985" s="90">
        <v>5.5932387025500008</v>
      </c>
      <c r="O985" s="91">
        <v>422.96183316454005</v>
      </c>
      <c r="P985" s="91">
        <v>0</v>
      </c>
      <c r="Q985" s="103">
        <v>0</v>
      </c>
      <c r="R985" s="26" t="str">
        <f t="shared" ca="1" si="92"/>
        <v/>
      </c>
      <c r="S985" s="24"/>
      <c r="T985" s="49" t="str">
        <f t="shared" si="96"/>
        <v/>
      </c>
      <c r="U985" s="50"/>
      <c r="V985" s="50"/>
      <c r="W985" s="26" t="str">
        <f t="shared" ca="1" si="93"/>
        <v/>
      </c>
    </row>
    <row r="986" spans="1:23" x14ac:dyDescent="0.2">
      <c r="A986" s="24"/>
      <c r="B986" s="49" t="str">
        <f t="shared" si="95"/>
        <v/>
      </c>
      <c r="C986" s="50"/>
      <c r="D986" s="50"/>
      <c r="E986" s="26" t="str">
        <f t="shared" ca="1" si="94"/>
        <v/>
      </c>
      <c r="F986" s="24"/>
      <c r="G986" s="49">
        <f t="shared" si="91"/>
        <v>975</v>
      </c>
      <c r="H986" s="108" t="s">
        <v>294</v>
      </c>
      <c r="I986" s="108" t="s">
        <v>1655</v>
      </c>
      <c r="J986" s="90">
        <v>0</v>
      </c>
      <c r="K986" s="90">
        <v>0</v>
      </c>
      <c r="L986" s="90">
        <v>0.40558849356999999</v>
      </c>
      <c r="M986" s="90">
        <v>35</v>
      </c>
      <c r="N986" s="90">
        <v>0.39365956408000002</v>
      </c>
      <c r="O986" s="91">
        <v>70.313300103070006</v>
      </c>
      <c r="P986" s="91">
        <v>0</v>
      </c>
      <c r="Q986" s="103">
        <v>0</v>
      </c>
      <c r="R986" s="26" t="str">
        <f t="shared" ca="1" si="92"/>
        <v>Error</v>
      </c>
      <c r="S986" s="24"/>
      <c r="T986" s="49" t="str">
        <f t="shared" si="96"/>
        <v/>
      </c>
      <c r="U986" s="50"/>
      <c r="V986" s="50"/>
      <c r="W986" s="26" t="str">
        <f t="shared" ca="1" si="93"/>
        <v/>
      </c>
    </row>
    <row r="987" spans="1:23" x14ac:dyDescent="0.2">
      <c r="A987" s="24"/>
      <c r="B987" s="49" t="str">
        <f t="shared" si="95"/>
        <v/>
      </c>
      <c r="C987" s="50"/>
      <c r="D987" s="50"/>
      <c r="E987" s="26" t="str">
        <f t="shared" ca="1" si="94"/>
        <v/>
      </c>
      <c r="F987" s="24"/>
      <c r="G987" s="49">
        <f t="shared" si="91"/>
        <v>976</v>
      </c>
      <c r="H987" s="108" t="s">
        <v>294</v>
      </c>
      <c r="I987" s="108" t="s">
        <v>1199</v>
      </c>
      <c r="J987" s="90">
        <v>0</v>
      </c>
      <c r="K987" s="90">
        <v>0</v>
      </c>
      <c r="L987" s="90">
        <v>0</v>
      </c>
      <c r="M987" s="90">
        <v>0.25203854279999999</v>
      </c>
      <c r="N987" s="90">
        <v>9.4881121159999998E-2</v>
      </c>
      <c r="O987" s="91">
        <v>47.259949379499993</v>
      </c>
      <c r="P987" s="91">
        <v>0</v>
      </c>
      <c r="Q987" s="103">
        <v>0</v>
      </c>
      <c r="R987" s="26" t="str">
        <f t="shared" ca="1" si="92"/>
        <v/>
      </c>
      <c r="S987" s="24"/>
      <c r="T987" s="49" t="str">
        <f t="shared" si="96"/>
        <v/>
      </c>
      <c r="U987" s="50"/>
      <c r="V987" s="50"/>
      <c r="W987" s="26" t="str">
        <f t="shared" ca="1" si="93"/>
        <v/>
      </c>
    </row>
    <row r="988" spans="1:23" x14ac:dyDescent="0.2">
      <c r="A988" s="24"/>
      <c r="B988" s="49" t="str">
        <f t="shared" si="95"/>
        <v/>
      </c>
      <c r="C988" s="50"/>
      <c r="D988" s="50"/>
      <c r="E988" s="26" t="str">
        <f t="shared" ca="1" si="94"/>
        <v/>
      </c>
      <c r="F988" s="24"/>
      <c r="G988" s="49">
        <f t="shared" si="91"/>
        <v>977</v>
      </c>
      <c r="H988" s="108" t="s">
        <v>294</v>
      </c>
      <c r="I988" s="108" t="s">
        <v>1203</v>
      </c>
      <c r="J988" s="90">
        <v>0</v>
      </c>
      <c r="K988" s="90">
        <v>0</v>
      </c>
      <c r="L988" s="90">
        <v>7.6358272342799998</v>
      </c>
      <c r="M988" s="90">
        <v>33.986852336319998</v>
      </c>
      <c r="N988" s="90">
        <v>7.5958643710799993</v>
      </c>
      <c r="O988" s="91">
        <v>51.277334752640002</v>
      </c>
      <c r="P988" s="91">
        <v>3.1539921263999999</v>
      </c>
      <c r="Q988" s="103">
        <v>0.35618922496000005</v>
      </c>
      <c r="R988" s="26" t="str">
        <f t="shared" ca="1" si="92"/>
        <v/>
      </c>
      <c r="S988" s="24"/>
      <c r="T988" s="49" t="str">
        <f t="shared" si="96"/>
        <v/>
      </c>
      <c r="U988" s="50"/>
      <c r="V988" s="50"/>
      <c r="W988" s="26" t="str">
        <f t="shared" ca="1" si="93"/>
        <v/>
      </c>
    </row>
    <row r="989" spans="1:23" x14ac:dyDescent="0.2">
      <c r="A989" s="24"/>
      <c r="B989" s="49" t="str">
        <f t="shared" si="95"/>
        <v/>
      </c>
      <c r="C989" s="50"/>
      <c r="D989" s="50"/>
      <c r="E989" s="26" t="str">
        <f t="shared" ca="1" si="94"/>
        <v/>
      </c>
      <c r="F989" s="24"/>
      <c r="G989" s="49">
        <f t="shared" si="91"/>
        <v>978</v>
      </c>
      <c r="H989" s="108" t="s">
        <v>294</v>
      </c>
      <c r="I989" s="108" t="s">
        <v>1675</v>
      </c>
      <c r="J989" s="90">
        <v>0</v>
      </c>
      <c r="K989" s="90">
        <v>0</v>
      </c>
      <c r="L989" s="90">
        <v>0</v>
      </c>
      <c r="M989" s="90">
        <v>1</v>
      </c>
      <c r="N989" s="90">
        <v>0</v>
      </c>
      <c r="O989" s="91">
        <v>22.290997400150005</v>
      </c>
      <c r="P989" s="91">
        <v>0</v>
      </c>
      <c r="Q989" s="103">
        <v>0</v>
      </c>
      <c r="R989" s="26" t="str">
        <f t="shared" ca="1" si="92"/>
        <v>Error</v>
      </c>
      <c r="S989" s="24"/>
      <c r="T989" s="49" t="str">
        <f t="shared" si="96"/>
        <v/>
      </c>
      <c r="U989" s="50"/>
      <c r="V989" s="50"/>
      <c r="W989" s="26" t="str">
        <f t="shared" ca="1" si="93"/>
        <v/>
      </c>
    </row>
    <row r="990" spans="1:23" x14ac:dyDescent="0.2">
      <c r="A990" s="24"/>
      <c r="B990" s="49" t="str">
        <f t="shared" si="95"/>
        <v/>
      </c>
      <c r="C990" s="50"/>
      <c r="D990" s="50"/>
      <c r="E990" s="26" t="str">
        <f t="shared" ca="1" si="94"/>
        <v/>
      </c>
      <c r="F990" s="24"/>
      <c r="G990" s="49">
        <f t="shared" si="91"/>
        <v>979</v>
      </c>
      <c r="H990" s="108" t="s">
        <v>294</v>
      </c>
      <c r="I990" s="108" t="s">
        <v>1676</v>
      </c>
      <c r="J990" s="90">
        <v>0</v>
      </c>
      <c r="K990" s="90">
        <v>0</v>
      </c>
      <c r="L990" s="90">
        <v>0.18206936904000004</v>
      </c>
      <c r="M990" s="90">
        <v>9.6999999999999993</v>
      </c>
      <c r="N990" s="90">
        <v>0.21499643022000001</v>
      </c>
      <c r="O990" s="91">
        <v>28.990664423670001</v>
      </c>
      <c r="P990" s="91">
        <v>0</v>
      </c>
      <c r="Q990" s="103">
        <v>0</v>
      </c>
      <c r="R990" s="26" t="str">
        <f t="shared" ca="1" si="92"/>
        <v>Error</v>
      </c>
      <c r="S990" s="24"/>
      <c r="T990" s="49" t="str">
        <f t="shared" si="96"/>
        <v/>
      </c>
      <c r="U990" s="50"/>
      <c r="V990" s="50"/>
      <c r="W990" s="26" t="str">
        <f t="shared" ca="1" si="93"/>
        <v/>
      </c>
    </row>
    <row r="991" spans="1:23" x14ac:dyDescent="0.2">
      <c r="A991" s="24"/>
      <c r="B991" s="49" t="str">
        <f t="shared" si="95"/>
        <v/>
      </c>
      <c r="C991" s="50"/>
      <c r="D991" s="50"/>
      <c r="E991" s="26" t="str">
        <f t="shared" ca="1" si="94"/>
        <v/>
      </c>
      <c r="F991" s="24"/>
      <c r="G991" s="49">
        <f t="shared" si="91"/>
        <v>980</v>
      </c>
      <c r="H991" s="108" t="s">
        <v>294</v>
      </c>
      <c r="I991" s="108" t="s">
        <v>555</v>
      </c>
      <c r="J991" s="90">
        <v>0</v>
      </c>
      <c r="K991" s="90">
        <v>0</v>
      </c>
      <c r="L991" s="90">
        <v>0.23393396948</v>
      </c>
      <c r="M991" s="90">
        <v>14</v>
      </c>
      <c r="N991" s="90">
        <v>0.23393396948</v>
      </c>
      <c r="O991" s="91">
        <v>15.900945269880001</v>
      </c>
      <c r="P991" s="91">
        <v>0</v>
      </c>
      <c r="Q991" s="103">
        <v>0</v>
      </c>
      <c r="R991" s="26" t="str">
        <f t="shared" ca="1" si="92"/>
        <v/>
      </c>
      <c r="S991" s="24"/>
      <c r="T991" s="49" t="str">
        <f t="shared" si="96"/>
        <v/>
      </c>
      <c r="U991" s="50"/>
      <c r="V991" s="50"/>
      <c r="W991" s="26" t="str">
        <f t="shared" ca="1" si="93"/>
        <v/>
      </c>
    </row>
    <row r="992" spans="1:23" x14ac:dyDescent="0.2">
      <c r="A992" s="24"/>
      <c r="B992" s="49" t="str">
        <f t="shared" si="95"/>
        <v/>
      </c>
      <c r="C992" s="50"/>
      <c r="D992" s="50"/>
      <c r="E992" s="26" t="str">
        <f t="shared" ca="1" si="94"/>
        <v/>
      </c>
      <c r="F992" s="24"/>
      <c r="G992" s="49">
        <f t="shared" si="91"/>
        <v>981</v>
      </c>
      <c r="H992" s="108" t="s">
        <v>294</v>
      </c>
      <c r="I992" s="108" t="s">
        <v>1677</v>
      </c>
      <c r="J992" s="90">
        <v>0</v>
      </c>
      <c r="K992" s="90">
        <v>0</v>
      </c>
      <c r="L992" s="90">
        <v>1.7950784100000001</v>
      </c>
      <c r="M992" s="90">
        <v>93.4</v>
      </c>
      <c r="N992" s="90">
        <v>1.8214744350000001</v>
      </c>
      <c r="O992" s="91">
        <v>112.24885116338999</v>
      </c>
      <c r="P992" s="91">
        <v>0</v>
      </c>
      <c r="Q992" s="103">
        <v>0</v>
      </c>
      <c r="R992" s="26" t="str">
        <f t="shared" ca="1" si="92"/>
        <v>Error</v>
      </c>
      <c r="S992" s="24"/>
      <c r="T992" s="49" t="str">
        <f t="shared" si="96"/>
        <v/>
      </c>
      <c r="U992" s="50"/>
      <c r="V992" s="50"/>
      <c r="W992" s="26" t="str">
        <f t="shared" ca="1" si="93"/>
        <v/>
      </c>
    </row>
    <row r="993" spans="1:23" x14ac:dyDescent="0.2">
      <c r="A993" s="24"/>
      <c r="B993" s="49" t="str">
        <f t="shared" si="95"/>
        <v/>
      </c>
      <c r="C993" s="50"/>
      <c r="D993" s="50"/>
      <c r="E993" s="26" t="str">
        <f t="shared" ca="1" si="94"/>
        <v/>
      </c>
      <c r="F993" s="24"/>
      <c r="G993" s="49">
        <f t="shared" si="91"/>
        <v>982</v>
      </c>
      <c r="H993" s="108" t="s">
        <v>294</v>
      </c>
      <c r="I993" s="108" t="s">
        <v>1392</v>
      </c>
      <c r="J993" s="90">
        <v>0</v>
      </c>
      <c r="K993" s="90">
        <v>0</v>
      </c>
      <c r="L993" s="90">
        <v>0</v>
      </c>
      <c r="M993" s="90">
        <v>8.1774092940000001E-2</v>
      </c>
      <c r="N993" s="90">
        <v>0</v>
      </c>
      <c r="O993" s="91">
        <v>2.60572042098</v>
      </c>
      <c r="P993" s="91">
        <v>0</v>
      </c>
      <c r="Q993" s="103">
        <v>0</v>
      </c>
      <c r="R993" s="26" t="str">
        <f t="shared" ca="1" si="92"/>
        <v>Error</v>
      </c>
      <c r="S993" s="24"/>
      <c r="T993" s="49" t="str">
        <f t="shared" si="96"/>
        <v/>
      </c>
      <c r="U993" s="50"/>
      <c r="V993" s="50"/>
      <c r="W993" s="26" t="str">
        <f t="shared" ca="1" si="93"/>
        <v/>
      </c>
    </row>
    <row r="994" spans="1:23" x14ac:dyDescent="0.2">
      <c r="A994" s="24"/>
      <c r="B994" s="49" t="str">
        <f t="shared" si="95"/>
        <v/>
      </c>
      <c r="C994" s="50"/>
      <c r="D994" s="50"/>
      <c r="E994" s="26" t="str">
        <f t="shared" ca="1" si="94"/>
        <v/>
      </c>
      <c r="F994" s="24"/>
      <c r="G994" s="49">
        <f t="shared" si="91"/>
        <v>983</v>
      </c>
      <c r="H994" s="108" t="s">
        <v>294</v>
      </c>
      <c r="I994" s="108" t="s">
        <v>1678</v>
      </c>
      <c r="J994" s="90">
        <v>0</v>
      </c>
      <c r="K994" s="90">
        <v>0</v>
      </c>
      <c r="L994" s="90">
        <v>0.19065799999999999</v>
      </c>
      <c r="M994" s="90">
        <v>16.399999999999999</v>
      </c>
      <c r="N994" s="90">
        <v>0.19065799999999999</v>
      </c>
      <c r="O994" s="91">
        <v>59.12409957805</v>
      </c>
      <c r="P994" s="91">
        <v>0</v>
      </c>
      <c r="Q994" s="103">
        <v>0</v>
      </c>
      <c r="R994" s="26" t="str">
        <f t="shared" ca="1" si="92"/>
        <v>Error</v>
      </c>
      <c r="S994" s="24"/>
      <c r="T994" s="49" t="str">
        <f t="shared" si="96"/>
        <v/>
      </c>
      <c r="U994" s="50"/>
      <c r="V994" s="50"/>
      <c r="W994" s="26" t="str">
        <f t="shared" ca="1" si="93"/>
        <v/>
      </c>
    </row>
    <row r="995" spans="1:23" x14ac:dyDescent="0.2">
      <c r="A995" s="24"/>
      <c r="B995" s="49" t="str">
        <f t="shared" si="95"/>
        <v/>
      </c>
      <c r="C995" s="50"/>
      <c r="D995" s="50"/>
      <c r="E995" s="26" t="str">
        <f t="shared" ca="1" si="94"/>
        <v/>
      </c>
      <c r="F995" s="24"/>
      <c r="G995" s="49">
        <f t="shared" si="91"/>
        <v>984</v>
      </c>
      <c r="H995" s="108" t="s">
        <v>294</v>
      </c>
      <c r="I995" s="108" t="s">
        <v>1226</v>
      </c>
      <c r="J995" s="90">
        <v>0</v>
      </c>
      <c r="K995" s="90">
        <v>0</v>
      </c>
      <c r="L995" s="90">
        <v>0.38339600000000007</v>
      </c>
      <c r="M995" s="90">
        <v>75.5</v>
      </c>
      <c r="N995" s="90">
        <v>0.38137933704000004</v>
      </c>
      <c r="O995" s="91">
        <v>89.634458703540005</v>
      </c>
      <c r="P995" s="91">
        <v>0</v>
      </c>
      <c r="Q995" s="103">
        <v>0</v>
      </c>
      <c r="R995" s="26" t="str">
        <f t="shared" ca="1" si="92"/>
        <v/>
      </c>
      <c r="S995" s="24"/>
      <c r="T995" s="49" t="str">
        <f t="shared" si="96"/>
        <v/>
      </c>
      <c r="U995" s="50"/>
      <c r="V995" s="50"/>
      <c r="W995" s="26" t="str">
        <f t="shared" ca="1" si="93"/>
        <v/>
      </c>
    </row>
    <row r="996" spans="1:23" x14ac:dyDescent="0.2">
      <c r="A996" s="24"/>
      <c r="B996" s="49" t="str">
        <f t="shared" si="95"/>
        <v/>
      </c>
      <c r="C996" s="50"/>
      <c r="D996" s="50"/>
      <c r="E996" s="26" t="str">
        <f t="shared" ca="1" si="94"/>
        <v/>
      </c>
      <c r="F996" s="24"/>
      <c r="G996" s="49">
        <f t="shared" si="91"/>
        <v>985</v>
      </c>
      <c r="H996" s="108" t="s">
        <v>294</v>
      </c>
      <c r="I996" s="108" t="s">
        <v>1229</v>
      </c>
      <c r="J996" s="90">
        <v>0</v>
      </c>
      <c r="K996" s="90">
        <v>0</v>
      </c>
      <c r="L996" s="90">
        <v>4.05667951584</v>
      </c>
      <c r="M996" s="90">
        <v>37.463977737839997</v>
      </c>
      <c r="N996" s="90">
        <v>3.91068988968</v>
      </c>
      <c r="O996" s="91">
        <v>52.528620878479998</v>
      </c>
      <c r="P996" s="91">
        <v>0</v>
      </c>
      <c r="Q996" s="103">
        <v>0</v>
      </c>
      <c r="R996" s="26" t="str">
        <f t="shared" ca="1" si="92"/>
        <v/>
      </c>
      <c r="S996" s="24"/>
      <c r="T996" s="49" t="str">
        <f t="shared" si="96"/>
        <v/>
      </c>
      <c r="U996" s="50"/>
      <c r="V996" s="50"/>
      <c r="W996" s="26" t="str">
        <f t="shared" ca="1" si="93"/>
        <v/>
      </c>
    </row>
    <row r="997" spans="1:23" x14ac:dyDescent="0.2">
      <c r="A997" s="24"/>
      <c r="B997" s="49" t="str">
        <f t="shared" si="95"/>
        <v/>
      </c>
      <c r="C997" s="50"/>
      <c r="D997" s="50"/>
      <c r="E997" s="26" t="str">
        <f t="shared" ca="1" si="94"/>
        <v/>
      </c>
      <c r="F997" s="24"/>
      <c r="G997" s="49">
        <f t="shared" si="91"/>
        <v>986</v>
      </c>
      <c r="H997" s="108" t="s">
        <v>294</v>
      </c>
      <c r="I997" s="108" t="s">
        <v>1232</v>
      </c>
      <c r="J997" s="90">
        <v>0</v>
      </c>
      <c r="K997" s="90">
        <v>0</v>
      </c>
      <c r="L997" s="90">
        <v>0.60650499999999996</v>
      </c>
      <c r="M997" s="90">
        <v>71.2</v>
      </c>
      <c r="N997" s="90">
        <v>0.60650499999999996</v>
      </c>
      <c r="O997" s="91">
        <v>111.49477051154</v>
      </c>
      <c r="P997" s="91">
        <v>0</v>
      </c>
      <c r="Q997" s="103">
        <v>0</v>
      </c>
      <c r="R997" s="26" t="str">
        <f t="shared" ca="1" si="92"/>
        <v/>
      </c>
      <c r="S997" s="24"/>
      <c r="T997" s="49" t="str">
        <f t="shared" si="96"/>
        <v/>
      </c>
      <c r="U997" s="50"/>
      <c r="V997" s="50"/>
      <c r="W997" s="26" t="str">
        <f t="shared" ca="1" si="93"/>
        <v/>
      </c>
    </row>
    <row r="998" spans="1:23" x14ac:dyDescent="0.2">
      <c r="A998" s="24"/>
      <c r="B998" s="49" t="str">
        <f t="shared" si="95"/>
        <v/>
      </c>
      <c r="C998" s="50"/>
      <c r="D998" s="50"/>
      <c r="E998" s="26" t="str">
        <f t="shared" ca="1" si="94"/>
        <v/>
      </c>
      <c r="F998" s="24"/>
      <c r="G998" s="49">
        <f t="shared" si="91"/>
        <v>987</v>
      </c>
      <c r="H998" s="108" t="s">
        <v>294</v>
      </c>
      <c r="I998" s="108" t="s">
        <v>295</v>
      </c>
      <c r="J998" s="90">
        <v>0</v>
      </c>
      <c r="K998" s="90">
        <v>0</v>
      </c>
      <c r="L998" s="90">
        <v>0.20295300000000002</v>
      </c>
      <c r="M998" s="90">
        <v>6.9812802585</v>
      </c>
      <c r="N998" s="90">
        <v>0.19962660032999999</v>
      </c>
      <c r="O998" s="91">
        <v>11</v>
      </c>
      <c r="P998" s="91">
        <v>0</v>
      </c>
      <c r="Q998" s="103">
        <v>0</v>
      </c>
      <c r="R998" s="26" t="str">
        <f t="shared" ca="1" si="92"/>
        <v/>
      </c>
      <c r="S998" s="24"/>
      <c r="T998" s="49" t="str">
        <f t="shared" si="96"/>
        <v/>
      </c>
      <c r="U998" s="50"/>
      <c r="V998" s="50"/>
      <c r="W998" s="26" t="str">
        <f t="shared" ca="1" si="93"/>
        <v/>
      </c>
    </row>
    <row r="999" spans="1:23" x14ac:dyDescent="0.2">
      <c r="A999" s="24"/>
      <c r="B999" s="49" t="str">
        <f t="shared" si="95"/>
        <v/>
      </c>
      <c r="C999" s="50"/>
      <c r="D999" s="50"/>
      <c r="E999" s="26" t="str">
        <f t="shared" ca="1" si="94"/>
        <v/>
      </c>
      <c r="F999" s="24"/>
      <c r="G999" s="49">
        <f t="shared" si="91"/>
        <v>988</v>
      </c>
      <c r="H999" s="108" t="s">
        <v>294</v>
      </c>
      <c r="I999" s="108" t="s">
        <v>1679</v>
      </c>
      <c r="J999" s="90">
        <v>0</v>
      </c>
      <c r="K999" s="90">
        <v>0</v>
      </c>
      <c r="L999" s="90">
        <v>0.16982128688000001</v>
      </c>
      <c r="M999" s="90">
        <v>10.3</v>
      </c>
      <c r="N999" s="90">
        <v>0.14717831403000001</v>
      </c>
      <c r="O999" s="91">
        <v>13.818588819499999</v>
      </c>
      <c r="P999" s="91">
        <v>0</v>
      </c>
      <c r="Q999" s="103">
        <v>0</v>
      </c>
      <c r="R999" s="26" t="str">
        <f t="shared" ca="1" si="92"/>
        <v>Error</v>
      </c>
      <c r="S999" s="24"/>
      <c r="T999" s="49" t="str">
        <f t="shared" si="96"/>
        <v/>
      </c>
      <c r="U999" s="50"/>
      <c r="V999" s="50"/>
      <c r="W999" s="26" t="str">
        <f t="shared" ca="1" si="93"/>
        <v/>
      </c>
    </row>
    <row r="1000" spans="1:23" x14ac:dyDescent="0.2">
      <c r="A1000" s="24"/>
      <c r="B1000" s="49" t="str">
        <f t="shared" si="95"/>
        <v/>
      </c>
      <c r="C1000" s="50"/>
      <c r="D1000" s="50"/>
      <c r="E1000" s="26" t="str">
        <f t="shared" ca="1" si="94"/>
        <v/>
      </c>
      <c r="F1000" s="24"/>
      <c r="G1000" s="49">
        <f t="shared" si="91"/>
        <v>989</v>
      </c>
      <c r="H1000" s="108" t="s">
        <v>294</v>
      </c>
      <c r="I1000" s="108" t="s">
        <v>1244</v>
      </c>
      <c r="J1000" s="90">
        <v>0</v>
      </c>
      <c r="K1000" s="90">
        <v>0</v>
      </c>
      <c r="L1000" s="90">
        <v>0.13066585</v>
      </c>
      <c r="M1000" s="90">
        <v>56.8</v>
      </c>
      <c r="N1000" s="90">
        <v>0.13066585</v>
      </c>
      <c r="O1000" s="91">
        <v>65.167872483340005</v>
      </c>
      <c r="P1000" s="91">
        <v>0</v>
      </c>
      <c r="Q1000" s="103">
        <v>0</v>
      </c>
      <c r="R1000" s="26" t="str">
        <f t="shared" ca="1" si="92"/>
        <v/>
      </c>
      <c r="S1000" s="24"/>
      <c r="T1000" s="49" t="str">
        <f t="shared" si="96"/>
        <v/>
      </c>
      <c r="U1000" s="50"/>
      <c r="V1000" s="50"/>
      <c r="W1000" s="26" t="str">
        <f t="shared" ca="1" si="93"/>
        <v/>
      </c>
    </row>
    <row r="1001" spans="1:23" x14ac:dyDescent="0.2">
      <c r="A1001" s="24"/>
      <c r="B1001" s="49" t="str">
        <f t="shared" si="95"/>
        <v/>
      </c>
      <c r="C1001" s="50"/>
      <c r="D1001" s="50"/>
      <c r="E1001" s="26" t="str">
        <f t="shared" ca="1" si="94"/>
        <v/>
      </c>
      <c r="F1001" s="24"/>
      <c r="G1001" s="49">
        <f t="shared" ref="G1001:G1012" si="97">IF(AND(H1000&lt;&gt;"",ISNUMBER(G1000)),G1000+1,"")</f>
        <v>990</v>
      </c>
      <c r="H1001" s="108" t="s">
        <v>294</v>
      </c>
      <c r="I1001" s="108" t="s">
        <v>1680</v>
      </c>
      <c r="J1001" s="90">
        <v>0</v>
      </c>
      <c r="K1001" s="90">
        <v>0</v>
      </c>
      <c r="L1001" s="90">
        <v>0</v>
      </c>
      <c r="M1001" s="90">
        <v>16.953563755939999</v>
      </c>
      <c r="N1001" s="90">
        <v>0.41446500000000003</v>
      </c>
      <c r="O1001" s="91">
        <v>18.100797393560001</v>
      </c>
      <c r="P1001" s="91">
        <v>0</v>
      </c>
      <c r="Q1001" s="103">
        <v>0</v>
      </c>
      <c r="R1001" s="26" t="str">
        <f t="shared" ca="1" si="92"/>
        <v>Error</v>
      </c>
      <c r="S1001" s="24"/>
      <c r="T1001" s="49" t="str">
        <f t="shared" si="96"/>
        <v/>
      </c>
      <c r="U1001" s="50"/>
      <c r="V1001" s="50"/>
      <c r="W1001" s="26" t="str">
        <f t="shared" ca="1" si="93"/>
        <v/>
      </c>
    </row>
    <row r="1002" spans="1:23" x14ac:dyDescent="0.2">
      <c r="A1002" s="24"/>
      <c r="B1002" s="49" t="str">
        <f t="shared" si="95"/>
        <v/>
      </c>
      <c r="C1002" s="50"/>
      <c r="D1002" s="50"/>
      <c r="E1002" s="26" t="str">
        <f t="shared" ca="1" si="94"/>
        <v/>
      </c>
      <c r="F1002" s="24"/>
      <c r="G1002" s="49">
        <f t="shared" si="97"/>
        <v>991</v>
      </c>
      <c r="H1002" s="108" t="s">
        <v>294</v>
      </c>
      <c r="I1002" s="108" t="s">
        <v>1681</v>
      </c>
      <c r="J1002" s="90">
        <v>0</v>
      </c>
      <c r="K1002" s="90">
        <v>0</v>
      </c>
      <c r="L1002" s="90">
        <v>2.3269938422400003</v>
      </c>
      <c r="M1002" s="90">
        <v>24.2</v>
      </c>
      <c r="N1002" s="90">
        <v>2.2494817406100003</v>
      </c>
      <c r="O1002" s="91">
        <v>42.873833899829997</v>
      </c>
      <c r="P1002" s="91">
        <v>0</v>
      </c>
      <c r="Q1002" s="103">
        <v>0</v>
      </c>
      <c r="R1002" s="26" t="str">
        <f t="shared" ca="1" si="92"/>
        <v>Error</v>
      </c>
      <c r="S1002" s="24"/>
      <c r="T1002" s="49" t="str">
        <f t="shared" si="96"/>
        <v/>
      </c>
      <c r="U1002" s="50"/>
      <c r="V1002" s="50"/>
      <c r="W1002" s="26" t="str">
        <f t="shared" ca="1" si="93"/>
        <v/>
      </c>
    </row>
    <row r="1003" spans="1:23" x14ac:dyDescent="0.2">
      <c r="A1003" s="24"/>
      <c r="B1003" s="49" t="str">
        <f t="shared" si="95"/>
        <v/>
      </c>
      <c r="C1003" s="50"/>
      <c r="D1003" s="50"/>
      <c r="E1003" s="26" t="str">
        <f t="shared" ca="1" si="94"/>
        <v/>
      </c>
      <c r="F1003" s="24"/>
      <c r="G1003" s="49">
        <f t="shared" si="97"/>
        <v>992</v>
      </c>
      <c r="H1003" s="108" t="s">
        <v>294</v>
      </c>
      <c r="I1003" s="108" t="s">
        <v>1255</v>
      </c>
      <c r="J1003" s="90">
        <v>0</v>
      </c>
      <c r="K1003" s="90">
        <v>0</v>
      </c>
      <c r="L1003" s="90">
        <v>0</v>
      </c>
      <c r="M1003" s="90">
        <v>0</v>
      </c>
      <c r="N1003" s="90">
        <v>0</v>
      </c>
      <c r="O1003" s="91">
        <v>0</v>
      </c>
      <c r="P1003" s="91">
        <v>0</v>
      </c>
      <c r="Q1003" s="103">
        <v>0</v>
      </c>
      <c r="R1003" s="26" t="str">
        <f t="shared" ca="1" si="92"/>
        <v/>
      </c>
      <c r="S1003" s="24"/>
      <c r="T1003" s="49" t="str">
        <f t="shared" si="96"/>
        <v/>
      </c>
      <c r="U1003" s="50"/>
      <c r="V1003" s="50"/>
      <c r="W1003" s="26" t="str">
        <f t="shared" ca="1" si="93"/>
        <v/>
      </c>
    </row>
    <row r="1004" spans="1:23" x14ac:dyDescent="0.2">
      <c r="A1004" s="24"/>
      <c r="B1004" s="49" t="str">
        <f t="shared" si="95"/>
        <v/>
      </c>
      <c r="C1004" s="50"/>
      <c r="D1004" s="50"/>
      <c r="E1004" s="26" t="str">
        <f t="shared" ca="1" si="94"/>
        <v/>
      </c>
      <c r="F1004" s="24"/>
      <c r="G1004" s="49">
        <f t="shared" si="97"/>
        <v>993</v>
      </c>
      <c r="H1004" s="108" t="s">
        <v>294</v>
      </c>
      <c r="I1004" s="108" t="s">
        <v>689</v>
      </c>
      <c r="J1004" s="90">
        <v>0</v>
      </c>
      <c r="K1004" s="90">
        <v>0</v>
      </c>
      <c r="L1004" s="90">
        <v>1.5257259999999999</v>
      </c>
      <c r="M1004" s="90">
        <v>21.058473291129999</v>
      </c>
      <c r="N1004" s="90">
        <v>1.5257259999999999</v>
      </c>
      <c r="O1004" s="91">
        <v>30.72560257097</v>
      </c>
      <c r="P1004" s="91">
        <v>0</v>
      </c>
      <c r="Q1004" s="103">
        <v>0</v>
      </c>
      <c r="R1004" s="26" t="str">
        <f t="shared" ca="1" si="92"/>
        <v/>
      </c>
      <c r="S1004" s="24"/>
      <c r="T1004" s="49" t="str">
        <f t="shared" si="96"/>
        <v/>
      </c>
      <c r="U1004" s="50"/>
      <c r="V1004" s="50"/>
      <c r="W1004" s="26" t="str">
        <f t="shared" ca="1" si="93"/>
        <v/>
      </c>
    </row>
    <row r="1005" spans="1:23" x14ac:dyDescent="0.2">
      <c r="A1005" s="24"/>
      <c r="B1005" s="49" t="str">
        <f t="shared" si="95"/>
        <v/>
      </c>
      <c r="C1005" s="50"/>
      <c r="D1005" s="50"/>
      <c r="E1005" s="26" t="str">
        <f t="shared" ca="1" si="94"/>
        <v/>
      </c>
      <c r="F1005" s="24"/>
      <c r="G1005" s="49">
        <f t="shared" si="97"/>
        <v>994</v>
      </c>
      <c r="H1005" s="108" t="s">
        <v>294</v>
      </c>
      <c r="I1005" s="108" t="s">
        <v>1260</v>
      </c>
      <c r="J1005" s="90">
        <v>0</v>
      </c>
      <c r="K1005" s="90">
        <v>0</v>
      </c>
      <c r="L1005" s="90">
        <v>2.5545417807499997</v>
      </c>
      <c r="M1005" s="90">
        <v>41.1</v>
      </c>
      <c r="N1005" s="90">
        <v>2.54574058098</v>
      </c>
      <c r="O1005" s="91">
        <v>65.293797414800011</v>
      </c>
      <c r="P1005" s="91">
        <v>0</v>
      </c>
      <c r="Q1005" s="103">
        <v>0</v>
      </c>
      <c r="R1005" s="26" t="str">
        <f t="shared" ca="1" si="92"/>
        <v/>
      </c>
      <c r="S1005" s="24"/>
      <c r="T1005" s="49" t="str">
        <f t="shared" si="96"/>
        <v/>
      </c>
      <c r="U1005" s="50"/>
      <c r="V1005" s="50"/>
      <c r="W1005" s="26" t="str">
        <f t="shared" ca="1" si="93"/>
        <v/>
      </c>
    </row>
    <row r="1006" spans="1:23" x14ac:dyDescent="0.2">
      <c r="A1006" s="24"/>
      <c r="B1006" s="49" t="str">
        <f t="shared" si="95"/>
        <v/>
      </c>
      <c r="C1006" s="50"/>
      <c r="D1006" s="50"/>
      <c r="E1006" s="26" t="str">
        <f t="shared" ca="1" si="94"/>
        <v/>
      </c>
      <c r="F1006" s="24"/>
      <c r="G1006" s="49">
        <f t="shared" si="97"/>
        <v>995</v>
      </c>
      <c r="H1006" s="108" t="s">
        <v>295</v>
      </c>
      <c r="I1006" s="108" t="s">
        <v>329</v>
      </c>
      <c r="J1006" s="90">
        <v>0</v>
      </c>
      <c r="K1006" s="90">
        <v>0</v>
      </c>
      <c r="L1006" s="90">
        <v>1.1753530000000001</v>
      </c>
      <c r="M1006" s="90">
        <v>16.100000000000001</v>
      </c>
      <c r="N1006" s="90">
        <v>1.1753530000000001</v>
      </c>
      <c r="O1006" s="91">
        <v>78.186827590610008</v>
      </c>
      <c r="P1006" s="91">
        <v>0</v>
      </c>
      <c r="Q1006" s="103">
        <v>0</v>
      </c>
      <c r="R1006" s="26" t="str">
        <f t="shared" ca="1" si="92"/>
        <v/>
      </c>
      <c r="S1006" s="24"/>
      <c r="T1006" s="49" t="str">
        <f t="shared" si="96"/>
        <v/>
      </c>
      <c r="U1006" s="50"/>
      <c r="V1006" s="50"/>
      <c r="W1006" s="26" t="str">
        <f t="shared" ca="1" si="93"/>
        <v/>
      </c>
    </row>
    <row r="1007" spans="1:23" x14ac:dyDescent="0.2">
      <c r="A1007" s="24"/>
      <c r="B1007" s="49" t="str">
        <f t="shared" si="95"/>
        <v/>
      </c>
      <c r="C1007" s="50"/>
      <c r="D1007" s="50"/>
      <c r="E1007" s="26" t="str">
        <f t="shared" ca="1" si="94"/>
        <v/>
      </c>
      <c r="F1007" s="24"/>
      <c r="G1007" s="49">
        <f t="shared" si="97"/>
        <v>996</v>
      </c>
      <c r="H1007" s="108" t="s">
        <v>295</v>
      </c>
      <c r="I1007" s="108" t="s">
        <v>357</v>
      </c>
      <c r="J1007" s="90">
        <v>0</v>
      </c>
      <c r="K1007" s="90">
        <v>0</v>
      </c>
      <c r="L1007" s="90">
        <v>1.00485</v>
      </c>
      <c r="M1007" s="90">
        <v>42.2</v>
      </c>
      <c r="N1007" s="90">
        <v>1.00485</v>
      </c>
      <c r="O1007" s="91">
        <v>135.9394133829</v>
      </c>
      <c r="P1007" s="91">
        <v>0</v>
      </c>
      <c r="Q1007" s="103">
        <v>0</v>
      </c>
      <c r="R1007" s="26" t="str">
        <f t="shared" ca="1" si="92"/>
        <v/>
      </c>
      <c r="S1007" s="24"/>
      <c r="T1007" s="49" t="str">
        <f t="shared" si="96"/>
        <v/>
      </c>
      <c r="U1007" s="50"/>
      <c r="V1007" s="50"/>
      <c r="W1007" s="26" t="str">
        <f t="shared" ca="1" si="93"/>
        <v/>
      </c>
    </row>
    <row r="1008" spans="1:23" x14ac:dyDescent="0.2">
      <c r="A1008" s="24"/>
      <c r="B1008" s="49" t="str">
        <f t="shared" si="95"/>
        <v/>
      </c>
      <c r="C1008" s="50"/>
      <c r="D1008" s="50"/>
      <c r="E1008" s="26" t="str">
        <f t="shared" ca="1" si="94"/>
        <v/>
      </c>
      <c r="F1008" s="24"/>
      <c r="G1008" s="49">
        <f t="shared" si="97"/>
        <v>997</v>
      </c>
      <c r="H1008" s="108" t="s">
        <v>295</v>
      </c>
      <c r="I1008" s="108" t="s">
        <v>1682</v>
      </c>
      <c r="J1008" s="90">
        <v>0</v>
      </c>
      <c r="K1008" s="90">
        <v>0</v>
      </c>
      <c r="L1008" s="90">
        <v>0.49218244062000005</v>
      </c>
      <c r="M1008" s="90">
        <v>15.7</v>
      </c>
      <c r="N1008" s="90">
        <v>0.49416900000000008</v>
      </c>
      <c r="O1008" s="91">
        <v>41.377822311829995</v>
      </c>
      <c r="P1008" s="91">
        <v>0</v>
      </c>
      <c r="Q1008" s="103">
        <v>0</v>
      </c>
      <c r="R1008" s="26" t="str">
        <f t="shared" ca="1" si="92"/>
        <v>Error</v>
      </c>
      <c r="S1008" s="24"/>
      <c r="T1008" s="49" t="str">
        <f t="shared" si="96"/>
        <v/>
      </c>
      <c r="U1008" s="50"/>
      <c r="V1008" s="50"/>
      <c r="W1008" s="26" t="str">
        <f t="shared" ca="1" si="93"/>
        <v/>
      </c>
    </row>
    <row r="1009" spans="1:23" x14ac:dyDescent="0.2">
      <c r="A1009" s="24"/>
      <c r="B1009" s="49" t="str">
        <f t="shared" si="95"/>
        <v/>
      </c>
      <c r="C1009" s="50"/>
      <c r="D1009" s="50"/>
      <c r="E1009" s="26" t="str">
        <f t="shared" ca="1" si="94"/>
        <v/>
      </c>
      <c r="F1009" s="24"/>
      <c r="G1009" s="49">
        <f t="shared" si="97"/>
        <v>998</v>
      </c>
      <c r="H1009" s="108" t="s">
        <v>295</v>
      </c>
      <c r="I1009" s="108" t="s">
        <v>1683</v>
      </c>
      <c r="J1009" s="90">
        <v>0</v>
      </c>
      <c r="K1009" s="90">
        <v>0</v>
      </c>
      <c r="L1009" s="90">
        <v>0.77226399999999995</v>
      </c>
      <c r="M1009" s="90">
        <v>31.3</v>
      </c>
      <c r="N1009" s="90">
        <v>0.77226399999999995</v>
      </c>
      <c r="O1009" s="91">
        <v>66.198876557200009</v>
      </c>
      <c r="P1009" s="91">
        <v>0</v>
      </c>
      <c r="Q1009" s="103">
        <v>0</v>
      </c>
      <c r="R1009" s="26" t="str">
        <f t="shared" ca="1" si="92"/>
        <v>Error</v>
      </c>
      <c r="S1009" s="24"/>
      <c r="T1009" s="49" t="str">
        <f t="shared" si="96"/>
        <v/>
      </c>
      <c r="U1009" s="50"/>
      <c r="V1009" s="50"/>
      <c r="W1009" s="26" t="str">
        <f t="shared" ca="1" si="93"/>
        <v/>
      </c>
    </row>
    <row r="1010" spans="1:23" x14ac:dyDescent="0.2">
      <c r="A1010" s="24"/>
      <c r="B1010" s="49" t="str">
        <f t="shared" si="95"/>
        <v/>
      </c>
      <c r="C1010" s="50"/>
      <c r="D1010" s="50"/>
      <c r="E1010" s="26" t="str">
        <f t="shared" ca="1" si="94"/>
        <v/>
      </c>
      <c r="F1010" s="24"/>
      <c r="G1010" s="49">
        <f t="shared" si="97"/>
        <v>999</v>
      </c>
      <c r="H1010" s="108" t="s">
        <v>295</v>
      </c>
      <c r="I1010" s="108" t="s">
        <v>450</v>
      </c>
      <c r="J1010" s="90">
        <v>0</v>
      </c>
      <c r="K1010" s="90">
        <v>0</v>
      </c>
      <c r="L1010" s="90">
        <v>4.9457550000000001</v>
      </c>
      <c r="M1010" s="90">
        <v>91.8</v>
      </c>
      <c r="N1010" s="90">
        <v>4.9388804005500004</v>
      </c>
      <c r="O1010" s="91">
        <v>137.19999999999999</v>
      </c>
      <c r="P1010" s="91">
        <v>0</v>
      </c>
      <c r="Q1010" s="103">
        <v>0</v>
      </c>
      <c r="R1010" s="26" t="str">
        <f t="shared" ca="1" si="92"/>
        <v/>
      </c>
      <c r="S1010" s="24"/>
      <c r="T1010" s="49" t="str">
        <f t="shared" si="96"/>
        <v/>
      </c>
      <c r="U1010" s="50"/>
      <c r="V1010" s="50"/>
      <c r="W1010" s="26" t="str">
        <f t="shared" ca="1" si="93"/>
        <v/>
      </c>
    </row>
    <row r="1011" spans="1:23" x14ac:dyDescent="0.2">
      <c r="A1011" s="24"/>
      <c r="B1011" s="49" t="str">
        <f t="shared" si="95"/>
        <v/>
      </c>
      <c r="C1011" s="50"/>
      <c r="D1011" s="50"/>
      <c r="E1011" s="26" t="str">
        <f t="shared" ca="1" si="94"/>
        <v/>
      </c>
      <c r="F1011" s="24"/>
      <c r="G1011" s="49">
        <f t="shared" si="97"/>
        <v>1000</v>
      </c>
      <c r="H1011" s="108" t="s">
        <v>295</v>
      </c>
      <c r="I1011" s="108" t="s">
        <v>478</v>
      </c>
      <c r="J1011" s="90">
        <v>0</v>
      </c>
      <c r="K1011" s="90">
        <v>0</v>
      </c>
      <c r="L1011" s="90">
        <v>8.1941799984700001</v>
      </c>
      <c r="M1011" s="90">
        <v>35.4</v>
      </c>
      <c r="N1011" s="90">
        <v>8.1941799984700001</v>
      </c>
      <c r="O1011" s="91">
        <v>34.289879484459995</v>
      </c>
      <c r="P1011" s="91">
        <v>0</v>
      </c>
      <c r="Q1011" s="103">
        <v>0</v>
      </c>
      <c r="R1011" s="26" t="str">
        <f t="shared" ca="1" si="92"/>
        <v/>
      </c>
      <c r="S1011" s="24"/>
      <c r="T1011" s="49" t="str">
        <f t="shared" si="96"/>
        <v/>
      </c>
      <c r="U1011" s="50"/>
      <c r="V1011" s="50"/>
      <c r="W1011" s="26" t="str">
        <f t="shared" ca="1" si="93"/>
        <v/>
      </c>
    </row>
    <row r="1012" spans="1:23" x14ac:dyDescent="0.2">
      <c r="A1012" s="24"/>
      <c r="B1012" s="49" t="str">
        <f t="shared" si="95"/>
        <v/>
      </c>
      <c r="C1012" s="50"/>
      <c r="D1012" s="50"/>
      <c r="E1012" s="26" t="str">
        <f t="shared" ca="1" si="94"/>
        <v/>
      </c>
      <c r="F1012" s="24"/>
      <c r="G1012" s="49">
        <f t="shared" si="97"/>
        <v>1001</v>
      </c>
      <c r="H1012" s="108" t="s">
        <v>295</v>
      </c>
      <c r="I1012" s="108" t="s">
        <v>507</v>
      </c>
      <c r="J1012" s="90">
        <v>0</v>
      </c>
      <c r="K1012" s="90">
        <v>0</v>
      </c>
      <c r="L1012" s="90">
        <v>1.3340237871</v>
      </c>
      <c r="M1012" s="90">
        <v>15.9</v>
      </c>
      <c r="N1012" s="90">
        <v>1.3360702695</v>
      </c>
      <c r="O1012" s="91">
        <v>34.700000000000003</v>
      </c>
      <c r="P1012" s="91">
        <v>0</v>
      </c>
      <c r="Q1012" s="103">
        <v>0</v>
      </c>
      <c r="R1012" s="26" t="str">
        <f t="shared" ca="1" si="92"/>
        <v/>
      </c>
      <c r="S1012" s="24"/>
      <c r="T1012" s="49" t="str">
        <f t="shared" si="96"/>
        <v/>
      </c>
      <c r="U1012" s="50"/>
      <c r="V1012" s="50"/>
      <c r="W1012" s="26" t="str">
        <f t="shared" ca="1" si="93"/>
        <v/>
      </c>
    </row>
    <row r="1013" spans="1:23" x14ac:dyDescent="0.2">
      <c r="A1013" s="24"/>
      <c r="B1013" s="49" t="str">
        <f t="shared" si="95"/>
        <v/>
      </c>
      <c r="C1013" s="50"/>
      <c r="D1013" s="50"/>
      <c r="E1013" s="26" t="str">
        <f t="shared" ca="1" si="94"/>
        <v/>
      </c>
      <c r="F1013" s="24"/>
      <c r="G1013" s="49">
        <f t="shared" si="91"/>
        <v>1002</v>
      </c>
      <c r="H1013" s="108" t="s">
        <v>295</v>
      </c>
      <c r="I1013" s="108" t="s">
        <v>533</v>
      </c>
      <c r="J1013" s="90">
        <v>0</v>
      </c>
      <c r="K1013" s="90">
        <v>0</v>
      </c>
      <c r="L1013" s="90">
        <v>2.0678200000000002</v>
      </c>
      <c r="M1013" s="90">
        <v>66.8</v>
      </c>
      <c r="N1013" s="90">
        <v>2.0678200000000002</v>
      </c>
      <c r="O1013" s="91">
        <v>102.9</v>
      </c>
      <c r="P1013" s="91">
        <v>0</v>
      </c>
      <c r="Q1013" s="103">
        <v>0</v>
      </c>
      <c r="R1013" s="26" t="str">
        <f t="shared" ca="1" si="92"/>
        <v/>
      </c>
      <c r="S1013" s="24"/>
      <c r="T1013" s="49" t="str">
        <f t="shared" si="96"/>
        <v/>
      </c>
      <c r="U1013" s="50"/>
      <c r="V1013" s="50"/>
      <c r="W1013" s="26" t="str">
        <f t="shared" ca="1" si="93"/>
        <v/>
      </c>
    </row>
    <row r="1014" spans="1:23" x14ac:dyDescent="0.2">
      <c r="A1014" s="24"/>
      <c r="B1014" s="49" t="str">
        <f t="shared" si="95"/>
        <v/>
      </c>
      <c r="C1014" s="50"/>
      <c r="D1014" s="50"/>
      <c r="E1014" s="26" t="str">
        <f t="shared" ca="1" si="94"/>
        <v/>
      </c>
      <c r="F1014" s="24"/>
      <c r="G1014" s="49">
        <f t="shared" si="91"/>
        <v>1003</v>
      </c>
      <c r="H1014" s="108" t="s">
        <v>295</v>
      </c>
      <c r="I1014" s="108" t="s">
        <v>559</v>
      </c>
      <c r="J1014" s="90">
        <v>0</v>
      </c>
      <c r="K1014" s="90">
        <v>0</v>
      </c>
      <c r="L1014" s="90">
        <v>1.042146</v>
      </c>
      <c r="M1014" s="90">
        <v>13.486141611299999</v>
      </c>
      <c r="N1014" s="90">
        <v>1.042146</v>
      </c>
      <c r="O1014" s="91">
        <v>33.9</v>
      </c>
      <c r="P1014" s="91">
        <v>0</v>
      </c>
      <c r="Q1014" s="103">
        <v>0</v>
      </c>
      <c r="R1014" s="26" t="str">
        <f t="shared" ca="1" si="92"/>
        <v/>
      </c>
      <c r="S1014" s="24"/>
      <c r="T1014" s="49" t="str">
        <f t="shared" si="96"/>
        <v/>
      </c>
      <c r="U1014" s="50"/>
      <c r="V1014" s="50"/>
      <c r="W1014" s="26" t="str">
        <f t="shared" ca="1" si="93"/>
        <v/>
      </c>
    </row>
    <row r="1015" spans="1:23" x14ac:dyDescent="0.2">
      <c r="A1015" s="24"/>
      <c r="B1015" s="49" t="str">
        <f t="shared" si="95"/>
        <v/>
      </c>
      <c r="C1015" s="50"/>
      <c r="D1015" s="50"/>
      <c r="E1015" s="26" t="str">
        <f t="shared" ca="1" si="94"/>
        <v/>
      </c>
      <c r="F1015" s="24"/>
      <c r="G1015" s="49">
        <f t="shared" si="91"/>
        <v>1004</v>
      </c>
      <c r="H1015" s="108" t="s">
        <v>295</v>
      </c>
      <c r="I1015" s="108" t="s">
        <v>1380</v>
      </c>
      <c r="J1015" s="90">
        <v>0</v>
      </c>
      <c r="K1015" s="90">
        <v>0</v>
      </c>
      <c r="L1015" s="90">
        <v>7.2569261882099996</v>
      </c>
      <c r="M1015" s="90">
        <v>14.4</v>
      </c>
      <c r="N1015" s="90">
        <v>7.4017779797100003</v>
      </c>
      <c r="O1015" s="91">
        <v>135.72639313657001</v>
      </c>
      <c r="P1015" s="91">
        <v>0</v>
      </c>
      <c r="Q1015" s="103">
        <v>0</v>
      </c>
      <c r="R1015" s="26" t="str">
        <f t="shared" ca="1" si="92"/>
        <v>Error</v>
      </c>
      <c r="S1015" s="24"/>
      <c r="T1015" s="49" t="str">
        <f t="shared" si="96"/>
        <v/>
      </c>
      <c r="U1015" s="50"/>
      <c r="V1015" s="50"/>
      <c r="W1015" s="26" t="str">
        <f t="shared" ca="1" si="93"/>
        <v/>
      </c>
    </row>
    <row r="1016" spans="1:23" x14ac:dyDescent="0.2">
      <c r="A1016" s="24"/>
      <c r="B1016" s="49" t="str">
        <f t="shared" si="95"/>
        <v/>
      </c>
      <c r="C1016" s="50"/>
      <c r="D1016" s="50"/>
      <c r="E1016" s="26" t="str">
        <f t="shared" ca="1" si="94"/>
        <v/>
      </c>
      <c r="F1016" s="24"/>
      <c r="G1016" s="49">
        <f t="shared" si="91"/>
        <v>1005</v>
      </c>
      <c r="H1016" s="108" t="s">
        <v>295</v>
      </c>
      <c r="I1016" s="108" t="s">
        <v>608</v>
      </c>
      <c r="J1016" s="90">
        <v>0</v>
      </c>
      <c r="K1016" s="90">
        <v>0</v>
      </c>
      <c r="L1016" s="90">
        <v>1.448653</v>
      </c>
      <c r="M1016" s="90">
        <v>63.7</v>
      </c>
      <c r="N1016" s="90">
        <v>1.448653</v>
      </c>
      <c r="O1016" s="91">
        <v>109.83533812406002</v>
      </c>
      <c r="P1016" s="91">
        <v>0</v>
      </c>
      <c r="Q1016" s="103">
        <v>0</v>
      </c>
      <c r="R1016" s="26" t="str">
        <f t="shared" ca="1" si="92"/>
        <v/>
      </c>
      <c r="S1016" s="24"/>
      <c r="T1016" s="49" t="str">
        <f t="shared" si="96"/>
        <v/>
      </c>
      <c r="U1016" s="50"/>
      <c r="V1016" s="50"/>
      <c r="W1016" s="26" t="str">
        <f t="shared" ca="1" si="93"/>
        <v/>
      </c>
    </row>
    <row r="1017" spans="1:23" x14ac:dyDescent="0.2">
      <c r="A1017" s="24"/>
      <c r="B1017" s="49" t="str">
        <f t="shared" si="95"/>
        <v/>
      </c>
      <c r="C1017" s="50"/>
      <c r="D1017" s="50"/>
      <c r="E1017" s="26" t="str">
        <f t="shared" ca="1" si="94"/>
        <v/>
      </c>
      <c r="F1017" s="24"/>
      <c r="G1017" s="49">
        <f>IF(AND(H1016&lt;&gt;"",ISNUMBER(G1016)),G1016+1,"")</f>
        <v>1006</v>
      </c>
      <c r="H1017" s="108" t="s">
        <v>295</v>
      </c>
      <c r="I1017" s="108" t="s">
        <v>629</v>
      </c>
      <c r="J1017" s="90">
        <v>0</v>
      </c>
      <c r="K1017" s="90">
        <v>0</v>
      </c>
      <c r="L1017" s="90">
        <v>1.4098420000000003</v>
      </c>
      <c r="M1017" s="90">
        <v>63.9</v>
      </c>
      <c r="N1017" s="90">
        <v>1.3924586481399999</v>
      </c>
      <c r="O1017" s="91">
        <v>135.55097982954999</v>
      </c>
      <c r="P1017" s="91">
        <v>0</v>
      </c>
      <c r="Q1017" s="103">
        <v>0</v>
      </c>
      <c r="R1017" s="26" t="str">
        <f t="shared" ca="1" si="92"/>
        <v/>
      </c>
      <c r="S1017" s="24"/>
      <c r="T1017" s="49" t="str">
        <f t="shared" si="96"/>
        <v/>
      </c>
      <c r="U1017" s="50"/>
      <c r="V1017" s="50"/>
      <c r="W1017" s="26" t="str">
        <f t="shared" ca="1" si="93"/>
        <v/>
      </c>
    </row>
    <row r="1018" spans="1:23" x14ac:dyDescent="0.2">
      <c r="A1018" s="24"/>
      <c r="B1018" s="49" t="str">
        <f t="shared" si="95"/>
        <v/>
      </c>
      <c r="C1018" s="50"/>
      <c r="D1018" s="50"/>
      <c r="E1018" s="26" t="str">
        <f t="shared" ca="1" si="94"/>
        <v/>
      </c>
      <c r="F1018" s="24"/>
      <c r="G1018" s="49">
        <f t="shared" ref="G1018:G1081" si="98">IF(AND(H1017&lt;&gt;"",ISNUMBER(G1017)),G1017+1,"")</f>
        <v>1007</v>
      </c>
      <c r="H1018" s="108" t="s">
        <v>295</v>
      </c>
      <c r="I1018" s="108" t="s">
        <v>653</v>
      </c>
      <c r="J1018" s="90">
        <v>0</v>
      </c>
      <c r="K1018" s="90">
        <v>0</v>
      </c>
      <c r="L1018" s="90">
        <v>1.525442</v>
      </c>
      <c r="M1018" s="90">
        <v>27.8</v>
      </c>
      <c r="N1018" s="90">
        <v>1.525442</v>
      </c>
      <c r="O1018" s="91">
        <v>98.902085207759995</v>
      </c>
      <c r="P1018" s="91">
        <v>0</v>
      </c>
      <c r="Q1018" s="103">
        <v>0</v>
      </c>
      <c r="R1018" s="26" t="str">
        <f t="shared" ca="1" si="92"/>
        <v/>
      </c>
      <c r="S1018" s="24"/>
      <c r="T1018" s="49" t="str">
        <f t="shared" si="96"/>
        <v/>
      </c>
      <c r="U1018" s="50"/>
      <c r="V1018" s="50"/>
      <c r="W1018" s="26" t="str">
        <f t="shared" ca="1" si="93"/>
        <v/>
      </c>
    </row>
    <row r="1019" spans="1:23" x14ac:dyDescent="0.2">
      <c r="A1019" s="24"/>
      <c r="B1019" s="49" t="str">
        <f t="shared" si="95"/>
        <v/>
      </c>
      <c r="C1019" s="50"/>
      <c r="D1019" s="50"/>
      <c r="E1019" s="26" t="str">
        <f t="shared" ca="1" si="94"/>
        <v/>
      </c>
      <c r="F1019" s="24"/>
      <c r="G1019" s="49">
        <f t="shared" si="98"/>
        <v>1008</v>
      </c>
      <c r="H1019" s="108" t="s">
        <v>295</v>
      </c>
      <c r="I1019" s="108" t="s">
        <v>675</v>
      </c>
      <c r="J1019" s="90">
        <v>0</v>
      </c>
      <c r="K1019" s="90">
        <v>0</v>
      </c>
      <c r="L1019" s="90">
        <v>1.8190120300200001</v>
      </c>
      <c r="M1019" s="90">
        <v>46.7</v>
      </c>
      <c r="N1019" s="90">
        <v>1.8190120300200001</v>
      </c>
      <c r="O1019" s="91">
        <v>258.60000000000002</v>
      </c>
      <c r="P1019" s="91">
        <v>0</v>
      </c>
      <c r="Q1019" s="103">
        <v>0</v>
      </c>
      <c r="R1019" s="26" t="str">
        <f t="shared" ca="1" si="92"/>
        <v/>
      </c>
      <c r="S1019" s="24"/>
      <c r="T1019" s="49" t="str">
        <f t="shared" si="96"/>
        <v/>
      </c>
      <c r="U1019" s="50"/>
      <c r="V1019" s="50"/>
      <c r="W1019" s="26" t="str">
        <f t="shared" ca="1" si="93"/>
        <v/>
      </c>
    </row>
    <row r="1020" spans="1:23" x14ac:dyDescent="0.2">
      <c r="A1020" s="24"/>
      <c r="B1020" s="49" t="str">
        <f t="shared" si="95"/>
        <v/>
      </c>
      <c r="C1020" s="50"/>
      <c r="D1020" s="50"/>
      <c r="E1020" s="26" t="str">
        <f t="shared" ca="1" si="94"/>
        <v/>
      </c>
      <c r="F1020" s="24"/>
      <c r="G1020" s="49">
        <f t="shared" si="98"/>
        <v>1009</v>
      </c>
      <c r="H1020" s="108" t="s">
        <v>295</v>
      </c>
      <c r="I1020" s="108" t="s">
        <v>696</v>
      </c>
      <c r="J1020" s="90">
        <v>0</v>
      </c>
      <c r="K1020" s="90">
        <v>0</v>
      </c>
      <c r="L1020" s="90">
        <v>0.73483500000000002</v>
      </c>
      <c r="M1020" s="90">
        <v>25.6</v>
      </c>
      <c r="N1020" s="90">
        <v>0.73483500000000002</v>
      </c>
      <c r="O1020" s="91">
        <v>83.785942066719997</v>
      </c>
      <c r="P1020" s="91">
        <v>0</v>
      </c>
      <c r="Q1020" s="103">
        <v>0</v>
      </c>
      <c r="R1020" s="26" t="str">
        <f t="shared" ca="1" si="92"/>
        <v/>
      </c>
      <c r="S1020" s="24"/>
      <c r="T1020" s="49" t="str">
        <f t="shared" si="96"/>
        <v/>
      </c>
      <c r="U1020" s="50"/>
      <c r="V1020" s="50"/>
      <c r="W1020" s="26" t="str">
        <f t="shared" ca="1" si="93"/>
        <v/>
      </c>
    </row>
    <row r="1021" spans="1:23" x14ac:dyDescent="0.2">
      <c r="A1021" s="24"/>
      <c r="B1021" s="49" t="str">
        <f t="shared" si="95"/>
        <v/>
      </c>
      <c r="C1021" s="50"/>
      <c r="D1021" s="50"/>
      <c r="E1021" s="26" t="str">
        <f t="shared" ca="1" si="94"/>
        <v/>
      </c>
      <c r="F1021" s="24"/>
      <c r="G1021" s="49">
        <f t="shared" si="98"/>
        <v>1010</v>
      </c>
      <c r="H1021" s="108" t="s">
        <v>295</v>
      </c>
      <c r="I1021" s="108" t="s">
        <v>1684</v>
      </c>
      <c r="J1021" s="90">
        <v>0</v>
      </c>
      <c r="K1021" s="90">
        <v>0</v>
      </c>
      <c r="L1021" s="90">
        <v>2.8038178490399996</v>
      </c>
      <c r="M1021" s="90">
        <v>60.1</v>
      </c>
      <c r="N1021" s="90">
        <v>2.80826192452</v>
      </c>
      <c r="O1021" s="91">
        <v>118.93144026027001</v>
      </c>
      <c r="P1021" s="91">
        <v>0</v>
      </c>
      <c r="Q1021" s="103">
        <v>0</v>
      </c>
      <c r="R1021" s="26" t="str">
        <f t="shared" ca="1" si="92"/>
        <v>Error</v>
      </c>
      <c r="S1021" s="24"/>
      <c r="T1021" s="49" t="str">
        <f t="shared" si="96"/>
        <v/>
      </c>
      <c r="U1021" s="50"/>
      <c r="V1021" s="50"/>
      <c r="W1021" s="26" t="str">
        <f t="shared" ca="1" si="93"/>
        <v/>
      </c>
    </row>
    <row r="1022" spans="1:23" x14ac:dyDescent="0.2">
      <c r="A1022" s="24"/>
      <c r="B1022" s="49" t="str">
        <f t="shared" si="95"/>
        <v/>
      </c>
      <c r="C1022" s="50"/>
      <c r="D1022" s="50"/>
      <c r="E1022" s="26" t="str">
        <f t="shared" ca="1" si="94"/>
        <v/>
      </c>
      <c r="F1022" s="24"/>
      <c r="G1022" s="49">
        <f t="shared" si="98"/>
        <v>1011</v>
      </c>
      <c r="H1022" s="108" t="s">
        <v>295</v>
      </c>
      <c r="I1022" s="108" t="s">
        <v>736</v>
      </c>
      <c r="J1022" s="90">
        <v>0</v>
      </c>
      <c r="K1022" s="90">
        <v>0</v>
      </c>
      <c r="L1022" s="90">
        <v>2.30598360185</v>
      </c>
      <c r="M1022" s="90">
        <v>53.5</v>
      </c>
      <c r="N1022" s="90">
        <v>2.3083149999999999</v>
      </c>
      <c r="O1022" s="91">
        <v>233.5</v>
      </c>
      <c r="P1022" s="91">
        <v>0</v>
      </c>
      <c r="Q1022" s="103">
        <v>0</v>
      </c>
      <c r="R1022" s="26" t="str">
        <f t="shared" ca="1" si="92"/>
        <v/>
      </c>
      <c r="S1022" s="24"/>
      <c r="T1022" s="49" t="str">
        <f t="shared" si="96"/>
        <v/>
      </c>
      <c r="U1022" s="50"/>
      <c r="V1022" s="50"/>
      <c r="W1022" s="26" t="str">
        <f t="shared" ca="1" si="93"/>
        <v/>
      </c>
    </row>
    <row r="1023" spans="1:23" x14ac:dyDescent="0.2">
      <c r="A1023" s="24"/>
      <c r="B1023" s="49" t="str">
        <f t="shared" si="95"/>
        <v/>
      </c>
      <c r="C1023" s="50"/>
      <c r="D1023" s="50"/>
      <c r="E1023" s="26" t="str">
        <f t="shared" ca="1" si="94"/>
        <v/>
      </c>
      <c r="F1023" s="24"/>
      <c r="G1023" s="49">
        <f t="shared" si="98"/>
        <v>1012</v>
      </c>
      <c r="H1023" s="108" t="s">
        <v>295</v>
      </c>
      <c r="I1023" s="108" t="s">
        <v>1685</v>
      </c>
      <c r="J1023" s="90">
        <v>0</v>
      </c>
      <c r="K1023" s="90">
        <v>0</v>
      </c>
      <c r="L1023" s="90">
        <v>1.2633153537600001</v>
      </c>
      <c r="M1023" s="90">
        <v>79.7</v>
      </c>
      <c r="N1023" s="90">
        <v>1.2567854150400002</v>
      </c>
      <c r="O1023" s="91">
        <v>104.06564614027</v>
      </c>
      <c r="P1023" s="91">
        <v>0</v>
      </c>
      <c r="Q1023" s="103">
        <v>0</v>
      </c>
      <c r="R1023" s="26" t="str">
        <f t="shared" ca="1" si="92"/>
        <v>Error</v>
      </c>
      <c r="S1023" s="24"/>
      <c r="T1023" s="49" t="str">
        <f t="shared" si="96"/>
        <v/>
      </c>
      <c r="U1023" s="50"/>
      <c r="V1023" s="50"/>
      <c r="W1023" s="26" t="str">
        <f t="shared" ca="1" si="93"/>
        <v/>
      </c>
    </row>
    <row r="1024" spans="1:23" x14ac:dyDescent="0.2">
      <c r="A1024" s="24"/>
      <c r="B1024" s="49" t="str">
        <f t="shared" si="95"/>
        <v/>
      </c>
      <c r="C1024" s="50"/>
      <c r="D1024" s="50"/>
      <c r="E1024" s="26" t="str">
        <f t="shared" ca="1" si="94"/>
        <v/>
      </c>
      <c r="F1024" s="24"/>
      <c r="G1024" s="49">
        <f t="shared" si="98"/>
        <v>1013</v>
      </c>
      <c r="H1024" s="108" t="s">
        <v>295</v>
      </c>
      <c r="I1024" s="108" t="s">
        <v>776</v>
      </c>
      <c r="J1024" s="90">
        <v>0</v>
      </c>
      <c r="K1024" s="90">
        <v>0</v>
      </c>
      <c r="L1024" s="90">
        <v>1.9162840000000001</v>
      </c>
      <c r="M1024" s="90">
        <v>50.5</v>
      </c>
      <c r="N1024" s="90">
        <v>1.9162840000000001</v>
      </c>
      <c r="O1024" s="91">
        <v>112.51792112650999</v>
      </c>
      <c r="P1024" s="91">
        <v>0</v>
      </c>
      <c r="Q1024" s="103">
        <v>0</v>
      </c>
      <c r="R1024" s="26" t="str">
        <f t="shared" ca="1" si="92"/>
        <v/>
      </c>
      <c r="S1024" s="24"/>
      <c r="T1024" s="49" t="str">
        <f t="shared" si="96"/>
        <v/>
      </c>
      <c r="U1024" s="50"/>
      <c r="V1024" s="50"/>
      <c r="W1024" s="26" t="str">
        <f t="shared" ca="1" si="93"/>
        <v/>
      </c>
    </row>
    <row r="1025" spans="1:23" x14ac:dyDescent="0.2">
      <c r="A1025" s="24"/>
      <c r="B1025" s="49" t="str">
        <f t="shared" si="95"/>
        <v/>
      </c>
      <c r="C1025" s="50"/>
      <c r="D1025" s="50"/>
      <c r="E1025" s="26" t="str">
        <f t="shared" ca="1" si="94"/>
        <v/>
      </c>
      <c r="F1025" s="24"/>
      <c r="G1025" s="49">
        <f t="shared" si="98"/>
        <v>1014</v>
      </c>
      <c r="H1025" s="108" t="s">
        <v>295</v>
      </c>
      <c r="I1025" s="108" t="s">
        <v>1686</v>
      </c>
      <c r="J1025" s="90">
        <v>0</v>
      </c>
      <c r="K1025" s="90">
        <v>0</v>
      </c>
      <c r="L1025" s="90">
        <v>3.0401919999999993</v>
      </c>
      <c r="M1025" s="90">
        <v>62.6</v>
      </c>
      <c r="N1025" s="90">
        <v>3.0099724915200001</v>
      </c>
      <c r="O1025" s="91">
        <v>209.9</v>
      </c>
      <c r="P1025" s="91">
        <v>0</v>
      </c>
      <c r="Q1025" s="103">
        <v>0</v>
      </c>
      <c r="R1025" s="26" t="str">
        <f t="shared" ca="1" si="92"/>
        <v>Error</v>
      </c>
      <c r="S1025" s="24"/>
      <c r="T1025" s="49" t="str">
        <f t="shared" si="96"/>
        <v/>
      </c>
      <c r="U1025" s="50"/>
      <c r="V1025" s="50"/>
      <c r="W1025" s="26" t="str">
        <f t="shared" ca="1" si="93"/>
        <v/>
      </c>
    </row>
    <row r="1026" spans="1:23" x14ac:dyDescent="0.2">
      <c r="A1026" s="24"/>
      <c r="B1026" s="49" t="str">
        <f t="shared" si="95"/>
        <v/>
      </c>
      <c r="C1026" s="50"/>
      <c r="D1026" s="50"/>
      <c r="E1026" s="26" t="str">
        <f t="shared" ca="1" si="94"/>
        <v/>
      </c>
      <c r="F1026" s="24"/>
      <c r="G1026" s="49">
        <f t="shared" si="98"/>
        <v>1015</v>
      </c>
      <c r="H1026" s="108" t="s">
        <v>295</v>
      </c>
      <c r="I1026" s="108" t="s">
        <v>809</v>
      </c>
      <c r="J1026" s="90">
        <v>0</v>
      </c>
      <c r="K1026" s="90">
        <v>0</v>
      </c>
      <c r="L1026" s="90">
        <v>7.1390210000000005</v>
      </c>
      <c r="M1026" s="90">
        <v>137.5</v>
      </c>
      <c r="N1026" s="90">
        <v>6.9349877798200001</v>
      </c>
      <c r="O1026" s="91">
        <v>267.76870403417001</v>
      </c>
      <c r="P1026" s="91">
        <v>0</v>
      </c>
      <c r="Q1026" s="103">
        <v>0</v>
      </c>
      <c r="R1026" s="26" t="str">
        <f t="shared" ca="1" si="92"/>
        <v/>
      </c>
      <c r="S1026" s="24"/>
      <c r="T1026" s="49" t="str">
        <f t="shared" si="96"/>
        <v/>
      </c>
      <c r="U1026" s="50"/>
      <c r="V1026" s="50"/>
      <c r="W1026" s="26" t="str">
        <f t="shared" ca="1" si="93"/>
        <v/>
      </c>
    </row>
    <row r="1027" spans="1:23" x14ac:dyDescent="0.2">
      <c r="A1027" s="24"/>
      <c r="B1027" s="49" t="str">
        <f t="shared" si="95"/>
        <v/>
      </c>
      <c r="C1027" s="50"/>
      <c r="D1027" s="50"/>
      <c r="E1027" s="26" t="str">
        <f t="shared" ca="1" si="94"/>
        <v/>
      </c>
      <c r="F1027" s="24"/>
      <c r="G1027" s="49">
        <f t="shared" si="98"/>
        <v>1016</v>
      </c>
      <c r="H1027" s="108" t="s">
        <v>295</v>
      </c>
      <c r="I1027" s="108" t="s">
        <v>827</v>
      </c>
      <c r="J1027" s="90">
        <v>0</v>
      </c>
      <c r="K1027" s="90">
        <v>0</v>
      </c>
      <c r="L1027" s="90">
        <v>3.4136891118400001</v>
      </c>
      <c r="M1027" s="90">
        <v>128</v>
      </c>
      <c r="N1027" s="90">
        <v>3.4160120000000003</v>
      </c>
      <c r="O1027" s="91">
        <v>263.39999999999998</v>
      </c>
      <c r="P1027" s="91">
        <v>0</v>
      </c>
      <c r="Q1027" s="103">
        <v>0</v>
      </c>
      <c r="R1027" s="26" t="str">
        <f t="shared" ca="1" si="92"/>
        <v/>
      </c>
      <c r="S1027" s="24"/>
      <c r="T1027" s="49" t="str">
        <f t="shared" si="96"/>
        <v/>
      </c>
      <c r="U1027" s="50"/>
      <c r="V1027" s="50"/>
      <c r="W1027" s="26" t="str">
        <f t="shared" ca="1" si="93"/>
        <v/>
      </c>
    </row>
    <row r="1028" spans="1:23" x14ac:dyDescent="0.2">
      <c r="A1028" s="24"/>
      <c r="B1028" s="49" t="str">
        <f t="shared" si="95"/>
        <v/>
      </c>
      <c r="C1028" s="50"/>
      <c r="D1028" s="50"/>
      <c r="E1028" s="26" t="str">
        <f t="shared" ca="1" si="94"/>
        <v/>
      </c>
      <c r="F1028" s="24"/>
      <c r="G1028" s="49">
        <f t="shared" si="98"/>
        <v>1017</v>
      </c>
      <c r="H1028" s="108" t="s">
        <v>295</v>
      </c>
      <c r="I1028" s="108" t="s">
        <v>845</v>
      </c>
      <c r="J1028" s="90">
        <v>0</v>
      </c>
      <c r="K1028" s="90">
        <v>0</v>
      </c>
      <c r="L1028" s="90">
        <v>1.5021469999999999</v>
      </c>
      <c r="M1028" s="90">
        <v>54.7</v>
      </c>
      <c r="N1028" s="90">
        <v>1.5021469999999999</v>
      </c>
      <c r="O1028" s="91">
        <v>152.52594224296001</v>
      </c>
      <c r="P1028" s="91">
        <v>0</v>
      </c>
      <c r="Q1028" s="103">
        <v>0</v>
      </c>
      <c r="R1028" s="26" t="str">
        <f t="shared" ca="1" si="92"/>
        <v/>
      </c>
      <c r="S1028" s="24"/>
      <c r="T1028" s="49" t="str">
        <f t="shared" si="96"/>
        <v/>
      </c>
      <c r="U1028" s="50"/>
      <c r="V1028" s="50"/>
      <c r="W1028" s="26" t="str">
        <f t="shared" ca="1" si="93"/>
        <v/>
      </c>
    </row>
    <row r="1029" spans="1:23" x14ac:dyDescent="0.2">
      <c r="A1029" s="24"/>
      <c r="B1029" s="49" t="str">
        <f t="shared" si="95"/>
        <v/>
      </c>
      <c r="C1029" s="50"/>
      <c r="D1029" s="50"/>
      <c r="E1029" s="26" t="str">
        <f t="shared" ca="1" si="94"/>
        <v/>
      </c>
      <c r="F1029" s="24"/>
      <c r="G1029" s="49">
        <f t="shared" si="98"/>
        <v>1018</v>
      </c>
      <c r="H1029" s="108" t="s">
        <v>295</v>
      </c>
      <c r="I1029" s="108" t="s">
        <v>1687</v>
      </c>
      <c r="J1029" s="90">
        <v>0</v>
      </c>
      <c r="K1029" s="90">
        <v>0</v>
      </c>
      <c r="L1029" s="90">
        <v>8.2094173771999994</v>
      </c>
      <c r="M1029" s="90">
        <v>26.356275245000006</v>
      </c>
      <c r="N1029" s="90">
        <v>7.8293777574999988</v>
      </c>
      <c r="O1029" s="91">
        <v>28.427759355800003</v>
      </c>
      <c r="P1029" s="91">
        <v>0</v>
      </c>
      <c r="Q1029" s="103">
        <v>0</v>
      </c>
      <c r="R1029" s="26" t="str">
        <f t="shared" ca="1" si="92"/>
        <v>Error</v>
      </c>
      <c r="S1029" s="24"/>
      <c r="T1029" s="49" t="str">
        <f t="shared" si="96"/>
        <v/>
      </c>
      <c r="U1029" s="50"/>
      <c r="V1029" s="50"/>
      <c r="W1029" s="26" t="str">
        <f t="shared" ca="1" si="93"/>
        <v/>
      </c>
    </row>
    <row r="1030" spans="1:23" x14ac:dyDescent="0.2">
      <c r="A1030" s="24"/>
      <c r="B1030" s="49" t="str">
        <f t="shared" si="95"/>
        <v/>
      </c>
      <c r="C1030" s="50"/>
      <c r="D1030" s="50"/>
      <c r="E1030" s="26" t="str">
        <f t="shared" ca="1" si="94"/>
        <v/>
      </c>
      <c r="F1030" s="24"/>
      <c r="G1030" s="49">
        <f t="shared" si="98"/>
        <v>1019</v>
      </c>
      <c r="H1030" s="108" t="s">
        <v>295</v>
      </c>
      <c r="I1030" s="108" t="s">
        <v>879</v>
      </c>
      <c r="J1030" s="90">
        <v>0</v>
      </c>
      <c r="K1030" s="90">
        <v>0</v>
      </c>
      <c r="L1030" s="90">
        <v>30.686535516480003</v>
      </c>
      <c r="M1030" s="90">
        <v>96.8</v>
      </c>
      <c r="N1030" s="90">
        <v>30.356344880480002</v>
      </c>
      <c r="O1030" s="91">
        <v>80.77971398807999</v>
      </c>
      <c r="P1030" s="91">
        <v>13.60631143584</v>
      </c>
      <c r="Q1030" s="103">
        <v>1.5144875125000001</v>
      </c>
      <c r="R1030" s="26" t="str">
        <f t="shared" ca="1" si="92"/>
        <v/>
      </c>
      <c r="S1030" s="24"/>
      <c r="T1030" s="49" t="str">
        <f t="shared" si="96"/>
        <v/>
      </c>
      <c r="U1030" s="50"/>
      <c r="V1030" s="50"/>
      <c r="W1030" s="26" t="str">
        <f t="shared" ca="1" si="93"/>
        <v/>
      </c>
    </row>
    <row r="1031" spans="1:23" x14ac:dyDescent="0.2">
      <c r="A1031" s="24"/>
      <c r="B1031" s="49" t="str">
        <f t="shared" si="95"/>
        <v/>
      </c>
      <c r="C1031" s="50"/>
      <c r="D1031" s="50"/>
      <c r="E1031" s="26" t="str">
        <f t="shared" ca="1" si="94"/>
        <v/>
      </c>
      <c r="F1031" s="24"/>
      <c r="G1031" s="49">
        <f t="shared" si="98"/>
        <v>1020</v>
      </c>
      <c r="H1031" s="108" t="s">
        <v>295</v>
      </c>
      <c r="I1031" s="108" t="s">
        <v>295</v>
      </c>
      <c r="J1031" s="90">
        <v>0</v>
      </c>
      <c r="K1031" s="90">
        <v>0</v>
      </c>
      <c r="L1031" s="90">
        <v>1.257924</v>
      </c>
      <c r="M1031" s="90">
        <v>48.3</v>
      </c>
      <c r="N1031" s="90">
        <v>1.2558106876799999</v>
      </c>
      <c r="O1031" s="91">
        <v>261.71641912685999</v>
      </c>
      <c r="P1031" s="91">
        <v>0</v>
      </c>
      <c r="Q1031" s="103">
        <v>0</v>
      </c>
      <c r="R1031" s="26" t="str">
        <f t="shared" ca="1" si="92"/>
        <v/>
      </c>
      <c r="S1031" s="24"/>
      <c r="T1031" s="49" t="str">
        <f t="shared" si="96"/>
        <v/>
      </c>
      <c r="U1031" s="50"/>
      <c r="V1031" s="50"/>
      <c r="W1031" s="26" t="str">
        <f t="shared" ca="1" si="93"/>
        <v/>
      </c>
    </row>
    <row r="1032" spans="1:23" x14ac:dyDescent="0.2">
      <c r="A1032" s="24"/>
      <c r="B1032" s="49" t="str">
        <f t="shared" si="95"/>
        <v/>
      </c>
      <c r="C1032" s="50"/>
      <c r="D1032" s="50"/>
      <c r="E1032" s="26" t="str">
        <f t="shared" ca="1" si="94"/>
        <v/>
      </c>
      <c r="F1032" s="24"/>
      <c r="G1032" s="49">
        <f t="shared" si="98"/>
        <v>1021</v>
      </c>
      <c r="H1032" s="108" t="s">
        <v>296</v>
      </c>
      <c r="I1032" s="108" t="s">
        <v>330</v>
      </c>
      <c r="J1032" s="90">
        <v>0</v>
      </c>
      <c r="K1032" s="90">
        <v>0</v>
      </c>
      <c r="L1032" s="90">
        <v>0.61170485616000003</v>
      </c>
      <c r="M1032" s="90">
        <v>53.9</v>
      </c>
      <c r="N1032" s="90">
        <v>0.52606800000000009</v>
      </c>
      <c r="O1032" s="91">
        <v>59.511318415709994</v>
      </c>
      <c r="P1032" s="91">
        <v>0</v>
      </c>
      <c r="Q1032" s="103">
        <v>0</v>
      </c>
      <c r="R1032" s="26" t="str">
        <f t="shared" ca="1" si="92"/>
        <v/>
      </c>
      <c r="S1032" s="24"/>
      <c r="T1032" s="49" t="str">
        <f t="shared" si="96"/>
        <v/>
      </c>
      <c r="U1032" s="50"/>
      <c r="V1032" s="50"/>
      <c r="W1032" s="26" t="str">
        <f t="shared" ca="1" si="93"/>
        <v/>
      </c>
    </row>
    <row r="1033" spans="1:23" x14ac:dyDescent="0.2">
      <c r="A1033" s="24"/>
      <c r="B1033" s="49" t="str">
        <f t="shared" si="95"/>
        <v/>
      </c>
      <c r="C1033" s="50"/>
      <c r="D1033" s="50"/>
      <c r="E1033" s="26" t="str">
        <f t="shared" ca="1" si="94"/>
        <v/>
      </c>
      <c r="F1033" s="24"/>
      <c r="G1033" s="49">
        <f t="shared" si="98"/>
        <v>1022</v>
      </c>
      <c r="H1033" s="108" t="s">
        <v>296</v>
      </c>
      <c r="I1033" s="108" t="s">
        <v>358</v>
      </c>
      <c r="J1033" s="90">
        <v>0</v>
      </c>
      <c r="K1033" s="90">
        <v>0</v>
      </c>
      <c r="L1033" s="90">
        <v>0.82076294999999999</v>
      </c>
      <c r="M1033" s="90">
        <v>43.9</v>
      </c>
      <c r="N1033" s="90">
        <v>0.81047769999999997</v>
      </c>
      <c r="O1033" s="91">
        <v>130.46918041056</v>
      </c>
      <c r="P1033" s="91">
        <v>0</v>
      </c>
      <c r="Q1033" s="103">
        <v>0</v>
      </c>
      <c r="R1033" s="26" t="str">
        <f t="shared" ca="1" si="92"/>
        <v/>
      </c>
      <c r="S1033" s="24"/>
      <c r="T1033" s="49" t="str">
        <f t="shared" si="96"/>
        <v/>
      </c>
      <c r="U1033" s="50"/>
      <c r="V1033" s="50"/>
      <c r="W1033" s="26" t="str">
        <f t="shared" ca="1" si="93"/>
        <v/>
      </c>
    </row>
    <row r="1034" spans="1:23" x14ac:dyDescent="0.2">
      <c r="A1034" s="24"/>
      <c r="B1034" s="49" t="str">
        <f t="shared" si="95"/>
        <v/>
      </c>
      <c r="C1034" s="50"/>
      <c r="D1034" s="50"/>
      <c r="E1034" s="26" t="str">
        <f t="shared" ca="1" si="94"/>
        <v/>
      </c>
      <c r="F1034" s="24"/>
      <c r="G1034" s="49">
        <f t="shared" si="98"/>
        <v>1023</v>
      </c>
      <c r="H1034" s="108" t="s">
        <v>296</v>
      </c>
      <c r="I1034" s="108" t="s">
        <v>388</v>
      </c>
      <c r="J1034" s="90">
        <v>0</v>
      </c>
      <c r="K1034" s="90">
        <v>0</v>
      </c>
      <c r="L1034" s="90">
        <v>1.53299663617</v>
      </c>
      <c r="M1034" s="90">
        <v>60.8</v>
      </c>
      <c r="N1034" s="90">
        <v>1.537409</v>
      </c>
      <c r="O1034" s="91">
        <v>184.69697600287998</v>
      </c>
      <c r="P1034" s="91">
        <v>0</v>
      </c>
      <c r="Q1034" s="103">
        <v>0</v>
      </c>
      <c r="R1034" s="26" t="str">
        <f t="shared" ca="1" si="92"/>
        <v/>
      </c>
      <c r="S1034" s="24"/>
      <c r="T1034" s="49" t="str">
        <f t="shared" si="96"/>
        <v/>
      </c>
      <c r="U1034" s="50"/>
      <c r="V1034" s="50"/>
      <c r="W1034" s="26" t="str">
        <f t="shared" ca="1" si="93"/>
        <v/>
      </c>
    </row>
    <row r="1035" spans="1:23" x14ac:dyDescent="0.2">
      <c r="A1035" s="24"/>
      <c r="B1035" s="49" t="str">
        <f t="shared" si="95"/>
        <v/>
      </c>
      <c r="C1035" s="50"/>
      <c r="D1035" s="50"/>
      <c r="E1035" s="26" t="str">
        <f t="shared" ca="1" si="94"/>
        <v/>
      </c>
      <c r="F1035" s="24"/>
      <c r="G1035" s="49">
        <f t="shared" si="98"/>
        <v>1024</v>
      </c>
      <c r="H1035" s="108" t="s">
        <v>296</v>
      </c>
      <c r="I1035" s="108" t="s">
        <v>1688</v>
      </c>
      <c r="J1035" s="90">
        <v>0</v>
      </c>
      <c r="K1035" s="90">
        <v>0</v>
      </c>
      <c r="L1035" s="90">
        <v>0.13383492989999998</v>
      </c>
      <c r="M1035" s="90">
        <v>33.899577481350001</v>
      </c>
      <c r="N1035" s="90">
        <v>0.18858426405000001</v>
      </c>
      <c r="O1035" s="91">
        <v>67.842033799000006</v>
      </c>
      <c r="P1035" s="91">
        <v>0</v>
      </c>
      <c r="Q1035" s="103">
        <v>0</v>
      </c>
      <c r="R1035" s="26" t="str">
        <f t="shared" ca="1" si="92"/>
        <v>Error</v>
      </c>
      <c r="S1035" s="24"/>
      <c r="T1035" s="49" t="str">
        <f t="shared" si="96"/>
        <v/>
      </c>
      <c r="U1035" s="50"/>
      <c r="V1035" s="50"/>
      <c r="W1035" s="26" t="str">
        <f t="shared" ca="1" si="93"/>
        <v/>
      </c>
    </row>
    <row r="1036" spans="1:23" x14ac:dyDescent="0.2">
      <c r="A1036" s="24"/>
      <c r="B1036" s="49" t="str">
        <f t="shared" si="95"/>
        <v/>
      </c>
      <c r="C1036" s="50"/>
      <c r="D1036" s="50"/>
      <c r="E1036" s="26" t="str">
        <f t="shared" ca="1" si="94"/>
        <v/>
      </c>
      <c r="F1036" s="24"/>
      <c r="G1036" s="49">
        <f t="shared" si="98"/>
        <v>1025</v>
      </c>
      <c r="H1036" s="108" t="s">
        <v>296</v>
      </c>
      <c r="I1036" s="108" t="s">
        <v>451</v>
      </c>
      <c r="J1036" s="90">
        <v>0</v>
      </c>
      <c r="K1036" s="90">
        <v>0</v>
      </c>
      <c r="L1036" s="90">
        <v>2.1156772528799994</v>
      </c>
      <c r="M1036" s="90">
        <v>66.2</v>
      </c>
      <c r="N1036" s="90">
        <v>2.1249419999999999</v>
      </c>
      <c r="O1036" s="91">
        <v>146.69259465434999</v>
      </c>
      <c r="P1036" s="91">
        <v>0</v>
      </c>
      <c r="Q1036" s="103">
        <v>0</v>
      </c>
      <c r="R1036" s="26" t="str">
        <f t="shared" ref="R1036:R1103" ca="1" si="99">IF(I1036="","",IF(ISERROR(VLOOKUP(I1036,INDIRECT(H1036),1,FALSE)),"Error",""))</f>
        <v/>
      </c>
      <c r="S1036" s="24"/>
      <c r="T1036" s="49" t="str">
        <f t="shared" si="96"/>
        <v/>
      </c>
      <c r="U1036" s="50"/>
      <c r="V1036" s="50"/>
      <c r="W1036" s="26" t="str">
        <f t="shared" ref="W1036:W1099" ca="1" si="100">IF(V1036="","",IF(ISERROR(VLOOKUP(V1036,INDIRECT(U1036),1,FALSE)),"Error",""))</f>
        <v/>
      </c>
    </row>
    <row r="1037" spans="1:23" x14ac:dyDescent="0.2">
      <c r="A1037" s="24"/>
      <c r="B1037" s="49" t="str">
        <f t="shared" si="95"/>
        <v/>
      </c>
      <c r="C1037" s="50"/>
      <c r="D1037" s="50"/>
      <c r="E1037" s="26" t="str">
        <f t="shared" ref="E1037:E1101" ca="1" si="101">IF(D1037="","",IF(ISERROR(VLOOKUP(D1037,INDIRECT(C1037),1,FALSE)),"Error",""))</f>
        <v/>
      </c>
      <c r="F1037" s="24"/>
      <c r="G1037" s="49">
        <f t="shared" si="98"/>
        <v>1026</v>
      </c>
      <c r="H1037" s="108" t="s">
        <v>296</v>
      </c>
      <c r="I1037" s="108" t="s">
        <v>479</v>
      </c>
      <c r="J1037" s="90">
        <v>0</v>
      </c>
      <c r="K1037" s="90">
        <v>0</v>
      </c>
      <c r="L1037" s="90">
        <v>1.6239756125600002</v>
      </c>
      <c r="M1037" s="90">
        <v>33.1</v>
      </c>
      <c r="N1037" s="90">
        <v>1.62857699774</v>
      </c>
      <c r="O1037" s="91">
        <v>149.65227045393002</v>
      </c>
      <c r="P1037" s="91">
        <v>0</v>
      </c>
      <c r="Q1037" s="103">
        <v>0</v>
      </c>
      <c r="R1037" s="26" t="str">
        <f t="shared" ca="1" si="99"/>
        <v/>
      </c>
      <c r="S1037" s="24"/>
      <c r="T1037" s="49" t="str">
        <f t="shared" si="96"/>
        <v/>
      </c>
      <c r="U1037" s="50"/>
      <c r="V1037" s="50"/>
      <c r="W1037" s="26" t="str">
        <f t="shared" ca="1" si="100"/>
        <v/>
      </c>
    </row>
    <row r="1038" spans="1:23" x14ac:dyDescent="0.2">
      <c r="A1038" s="24"/>
      <c r="B1038" s="49" t="str">
        <f t="shared" ref="B1038:B1101" si="102">IF(AND(C1037&lt;&gt;"",ISNUMBER(B1037)),B1037+1,"")</f>
        <v/>
      </c>
      <c r="C1038" s="50"/>
      <c r="D1038" s="50"/>
      <c r="E1038" s="26" t="str">
        <f t="shared" ca="1" si="101"/>
        <v/>
      </c>
      <c r="F1038" s="24"/>
      <c r="G1038" s="49">
        <f t="shared" si="98"/>
        <v>1027</v>
      </c>
      <c r="H1038" s="108" t="s">
        <v>296</v>
      </c>
      <c r="I1038" s="108" t="s">
        <v>508</v>
      </c>
      <c r="J1038" s="90">
        <v>0</v>
      </c>
      <c r="K1038" s="90">
        <v>0</v>
      </c>
      <c r="L1038" s="90">
        <v>0.58895034930000012</v>
      </c>
      <c r="M1038" s="90">
        <v>46.5</v>
      </c>
      <c r="N1038" s="90">
        <v>0.52407835156000016</v>
      </c>
      <c r="O1038" s="91">
        <v>54.068919050070008</v>
      </c>
      <c r="P1038" s="91">
        <v>0</v>
      </c>
      <c r="Q1038" s="103">
        <v>0</v>
      </c>
      <c r="R1038" s="26" t="str">
        <f t="shared" ca="1" si="99"/>
        <v/>
      </c>
      <c r="S1038" s="24"/>
      <c r="T1038" s="49" t="str">
        <f t="shared" ref="T1038:T1101" si="103">IF(AND(U1037&lt;&gt;"",ISNUMBER(T1037)),T1037+1,"")</f>
        <v/>
      </c>
      <c r="U1038" s="50"/>
      <c r="V1038" s="50"/>
      <c r="W1038" s="26" t="str">
        <f t="shared" ca="1" si="100"/>
        <v/>
      </c>
    </row>
    <row r="1039" spans="1:23" x14ac:dyDescent="0.2">
      <c r="A1039" s="24"/>
      <c r="B1039" s="49" t="str">
        <f t="shared" si="102"/>
        <v/>
      </c>
      <c r="C1039" s="50"/>
      <c r="D1039" s="50"/>
      <c r="E1039" s="26" t="str">
        <f t="shared" ca="1" si="101"/>
        <v/>
      </c>
      <c r="F1039" s="24"/>
      <c r="G1039" s="49">
        <f t="shared" si="98"/>
        <v>1028</v>
      </c>
      <c r="H1039" s="108" t="s">
        <v>296</v>
      </c>
      <c r="I1039" s="108" t="s">
        <v>1689</v>
      </c>
      <c r="J1039" s="90">
        <v>0</v>
      </c>
      <c r="K1039" s="90">
        <v>0</v>
      </c>
      <c r="L1039" s="90">
        <v>4.8176234302400003</v>
      </c>
      <c r="M1039" s="90">
        <v>22.990230698550004</v>
      </c>
      <c r="N1039" s="90">
        <v>4.8199370000000004</v>
      </c>
      <c r="O1039" s="91">
        <v>67</v>
      </c>
      <c r="P1039" s="91">
        <v>0</v>
      </c>
      <c r="Q1039" s="103">
        <v>0</v>
      </c>
      <c r="R1039" s="26" t="str">
        <f t="shared" ca="1" si="99"/>
        <v>Error</v>
      </c>
      <c r="S1039" s="24"/>
      <c r="T1039" s="49" t="str">
        <f t="shared" si="103"/>
        <v/>
      </c>
      <c r="U1039" s="50"/>
      <c r="V1039" s="50"/>
      <c r="W1039" s="26" t="str">
        <f t="shared" ca="1" si="100"/>
        <v/>
      </c>
    </row>
    <row r="1040" spans="1:23" x14ac:dyDescent="0.2">
      <c r="A1040" s="24"/>
      <c r="B1040" s="49" t="str">
        <f t="shared" si="102"/>
        <v/>
      </c>
      <c r="C1040" s="50"/>
      <c r="D1040" s="50"/>
      <c r="E1040" s="26" t="str">
        <f t="shared" ca="1" si="101"/>
        <v/>
      </c>
      <c r="F1040" s="24"/>
      <c r="G1040" s="49">
        <f t="shared" si="98"/>
        <v>1029</v>
      </c>
      <c r="H1040" s="108" t="s">
        <v>296</v>
      </c>
      <c r="I1040" s="108" t="s">
        <v>560</v>
      </c>
      <c r="J1040" s="90">
        <v>0</v>
      </c>
      <c r="K1040" s="90">
        <v>0</v>
      </c>
      <c r="L1040" s="90">
        <v>0.38821300000000003</v>
      </c>
      <c r="M1040" s="90">
        <v>44.3</v>
      </c>
      <c r="N1040" s="90">
        <v>0.37328232801999994</v>
      </c>
      <c r="O1040" s="91">
        <v>33.47107565428</v>
      </c>
      <c r="P1040" s="91">
        <v>0</v>
      </c>
      <c r="Q1040" s="103">
        <v>0</v>
      </c>
      <c r="R1040" s="26" t="str">
        <f t="shared" ca="1" si="99"/>
        <v/>
      </c>
      <c r="S1040" s="24"/>
      <c r="T1040" s="49" t="str">
        <f t="shared" si="103"/>
        <v/>
      </c>
      <c r="U1040" s="50"/>
      <c r="V1040" s="50"/>
      <c r="W1040" s="26" t="str">
        <f t="shared" ca="1" si="100"/>
        <v/>
      </c>
    </row>
    <row r="1041" spans="1:23" x14ac:dyDescent="0.2">
      <c r="A1041" s="24"/>
      <c r="B1041" s="49" t="str">
        <f t="shared" si="102"/>
        <v/>
      </c>
      <c r="C1041" s="50"/>
      <c r="D1041" s="50"/>
      <c r="E1041" s="26" t="str">
        <f t="shared" ca="1" si="101"/>
        <v/>
      </c>
      <c r="F1041" s="24"/>
      <c r="G1041" s="49">
        <f t="shared" si="98"/>
        <v>1030</v>
      </c>
      <c r="H1041" s="108" t="s">
        <v>296</v>
      </c>
      <c r="I1041" s="108" t="s">
        <v>584</v>
      </c>
      <c r="J1041" s="90">
        <v>0</v>
      </c>
      <c r="K1041" s="90">
        <v>0</v>
      </c>
      <c r="L1041" s="90">
        <v>6.7423267602900001</v>
      </c>
      <c r="M1041" s="90">
        <v>53.2</v>
      </c>
      <c r="N1041" s="90">
        <v>6.375793443470001</v>
      </c>
      <c r="O1041" s="91">
        <v>174.9</v>
      </c>
      <c r="P1041" s="91">
        <v>0</v>
      </c>
      <c r="Q1041" s="103">
        <v>0</v>
      </c>
      <c r="R1041" s="26" t="str">
        <f t="shared" ca="1" si="99"/>
        <v/>
      </c>
      <c r="S1041" s="24"/>
      <c r="T1041" s="49" t="str">
        <f t="shared" si="103"/>
        <v/>
      </c>
      <c r="U1041" s="50"/>
      <c r="V1041" s="50"/>
      <c r="W1041" s="26" t="str">
        <f t="shared" ca="1" si="100"/>
        <v/>
      </c>
    </row>
    <row r="1042" spans="1:23" x14ac:dyDescent="0.2">
      <c r="A1042" s="24"/>
      <c r="B1042" s="49" t="str">
        <f t="shared" si="102"/>
        <v/>
      </c>
      <c r="C1042" s="50"/>
      <c r="D1042" s="50"/>
      <c r="E1042" s="26" t="str">
        <f t="shared" ca="1" si="101"/>
        <v/>
      </c>
      <c r="F1042" s="24"/>
      <c r="G1042" s="49">
        <f t="shared" si="98"/>
        <v>1031</v>
      </c>
      <c r="H1042" s="108" t="s">
        <v>296</v>
      </c>
      <c r="I1042" s="108" t="s">
        <v>609</v>
      </c>
      <c r="J1042" s="90">
        <v>0</v>
      </c>
      <c r="K1042" s="90">
        <v>0</v>
      </c>
      <c r="L1042" s="90">
        <v>0.40855322849999998</v>
      </c>
      <c r="M1042" s="90">
        <v>24.8</v>
      </c>
      <c r="N1042" s="90">
        <v>0.50205</v>
      </c>
      <c r="O1042" s="91">
        <v>55.119663450979992</v>
      </c>
      <c r="P1042" s="91">
        <v>0</v>
      </c>
      <c r="Q1042" s="103">
        <v>0</v>
      </c>
      <c r="R1042" s="26" t="str">
        <f t="shared" ca="1" si="99"/>
        <v/>
      </c>
      <c r="S1042" s="24"/>
      <c r="T1042" s="49" t="str">
        <f t="shared" si="103"/>
        <v/>
      </c>
      <c r="U1042" s="50"/>
      <c r="V1042" s="50"/>
      <c r="W1042" s="26" t="str">
        <f t="shared" ca="1" si="100"/>
        <v/>
      </c>
    </row>
    <row r="1043" spans="1:23" x14ac:dyDescent="0.2">
      <c r="A1043" s="24"/>
      <c r="B1043" s="49" t="str">
        <f t="shared" si="102"/>
        <v/>
      </c>
      <c r="C1043" s="50"/>
      <c r="D1043" s="50"/>
      <c r="E1043" s="26" t="str">
        <f t="shared" ca="1" si="101"/>
        <v/>
      </c>
      <c r="F1043" s="24"/>
      <c r="G1043" s="49">
        <f t="shared" si="98"/>
        <v>1032</v>
      </c>
      <c r="H1043" s="108" t="s">
        <v>296</v>
      </c>
      <c r="I1043" s="108" t="s">
        <v>630</v>
      </c>
      <c r="J1043" s="90">
        <v>0</v>
      </c>
      <c r="K1043" s="90">
        <v>0</v>
      </c>
      <c r="L1043" s="90">
        <v>0.65595100000000006</v>
      </c>
      <c r="M1043" s="90">
        <v>98.7</v>
      </c>
      <c r="N1043" s="90">
        <v>0.65595100000000006</v>
      </c>
      <c r="O1043" s="91">
        <v>168.12035707141999</v>
      </c>
      <c r="P1043" s="91">
        <v>0</v>
      </c>
      <c r="Q1043" s="103">
        <v>0</v>
      </c>
      <c r="R1043" s="26" t="str">
        <f t="shared" ca="1" si="99"/>
        <v/>
      </c>
      <c r="S1043" s="24"/>
      <c r="T1043" s="49" t="str">
        <f t="shared" si="103"/>
        <v/>
      </c>
      <c r="U1043" s="50"/>
      <c r="V1043" s="50"/>
      <c r="W1043" s="26" t="str">
        <f t="shared" ca="1" si="100"/>
        <v/>
      </c>
    </row>
    <row r="1044" spans="1:23" x14ac:dyDescent="0.2">
      <c r="A1044" s="24"/>
      <c r="B1044" s="49" t="str">
        <f t="shared" si="102"/>
        <v/>
      </c>
      <c r="C1044" s="50"/>
      <c r="D1044" s="50"/>
      <c r="E1044" s="26" t="str">
        <f t="shared" ca="1" si="101"/>
        <v/>
      </c>
      <c r="F1044" s="24"/>
      <c r="G1044" s="49">
        <f t="shared" si="98"/>
        <v>1033</v>
      </c>
      <c r="H1044" s="108" t="s">
        <v>296</v>
      </c>
      <c r="I1044" s="108" t="s">
        <v>654</v>
      </c>
      <c r="J1044" s="90">
        <v>0</v>
      </c>
      <c r="K1044" s="90">
        <v>0</v>
      </c>
      <c r="L1044" s="90">
        <v>0.88660946773999993</v>
      </c>
      <c r="M1044" s="90">
        <v>60.938206819800001</v>
      </c>
      <c r="N1044" s="90">
        <v>0.88453882237000003</v>
      </c>
      <c r="O1044" s="91">
        <v>73.960882899020007</v>
      </c>
      <c r="P1044" s="91">
        <v>0</v>
      </c>
      <c r="Q1044" s="103">
        <v>0</v>
      </c>
      <c r="R1044" s="26" t="str">
        <f t="shared" ca="1" si="99"/>
        <v/>
      </c>
      <c r="S1044" s="24"/>
      <c r="T1044" s="49" t="str">
        <f t="shared" si="103"/>
        <v/>
      </c>
      <c r="U1044" s="50"/>
      <c r="V1044" s="50"/>
      <c r="W1044" s="26" t="str">
        <f t="shared" ca="1" si="100"/>
        <v/>
      </c>
    </row>
    <row r="1045" spans="1:23" x14ac:dyDescent="0.2">
      <c r="A1045" s="24"/>
      <c r="B1045" s="49" t="str">
        <f t="shared" si="102"/>
        <v/>
      </c>
      <c r="C1045" s="50"/>
      <c r="D1045" s="50"/>
      <c r="E1045" s="26" t="str">
        <f t="shared" ca="1" si="101"/>
        <v/>
      </c>
      <c r="F1045" s="24"/>
      <c r="G1045" s="49">
        <f t="shared" si="98"/>
        <v>1034</v>
      </c>
      <c r="H1045" s="108" t="s">
        <v>296</v>
      </c>
      <c r="I1045" s="108" t="s">
        <v>676</v>
      </c>
      <c r="J1045" s="90">
        <v>0</v>
      </c>
      <c r="K1045" s="90">
        <v>0</v>
      </c>
      <c r="L1045" s="90">
        <v>0.68672435832000001</v>
      </c>
      <c r="M1045" s="90">
        <v>58.7</v>
      </c>
      <c r="N1045" s="90">
        <v>0.68880326232</v>
      </c>
      <c r="O1045" s="91">
        <v>157.02146344318004</v>
      </c>
      <c r="P1045" s="91">
        <v>0</v>
      </c>
      <c r="Q1045" s="103">
        <v>0</v>
      </c>
      <c r="R1045" s="26" t="str">
        <f t="shared" ca="1" si="99"/>
        <v/>
      </c>
      <c r="S1045" s="24"/>
      <c r="T1045" s="49" t="str">
        <f t="shared" si="103"/>
        <v/>
      </c>
      <c r="U1045" s="50"/>
      <c r="V1045" s="50"/>
      <c r="W1045" s="26" t="str">
        <f t="shared" ca="1" si="100"/>
        <v/>
      </c>
    </row>
    <row r="1046" spans="1:23" x14ac:dyDescent="0.2">
      <c r="A1046" s="24"/>
      <c r="B1046" s="49" t="str">
        <f t="shared" si="102"/>
        <v/>
      </c>
      <c r="C1046" s="50"/>
      <c r="D1046" s="50"/>
      <c r="E1046" s="26" t="str">
        <f t="shared" ca="1" si="101"/>
        <v/>
      </c>
      <c r="F1046" s="24"/>
      <c r="G1046" s="49">
        <f t="shared" si="98"/>
        <v>1035</v>
      </c>
      <c r="H1046" s="108" t="s">
        <v>296</v>
      </c>
      <c r="I1046" s="108" t="s">
        <v>697</v>
      </c>
      <c r="J1046" s="90">
        <v>0</v>
      </c>
      <c r="K1046" s="90">
        <v>0</v>
      </c>
      <c r="L1046" s="90">
        <v>9.190698708630002</v>
      </c>
      <c r="M1046" s="90">
        <v>65</v>
      </c>
      <c r="N1046" s="90">
        <v>9.1836164172600014</v>
      </c>
      <c r="O1046" s="91">
        <v>128.76207337948998</v>
      </c>
      <c r="P1046" s="91">
        <v>0</v>
      </c>
      <c r="Q1046" s="103">
        <v>0</v>
      </c>
      <c r="R1046" s="26" t="str">
        <f t="shared" ca="1" si="99"/>
        <v/>
      </c>
      <c r="S1046" s="24"/>
      <c r="T1046" s="49" t="str">
        <f t="shared" si="103"/>
        <v/>
      </c>
      <c r="U1046" s="50"/>
      <c r="V1046" s="50"/>
      <c r="W1046" s="26" t="str">
        <f t="shared" ca="1" si="100"/>
        <v/>
      </c>
    </row>
    <row r="1047" spans="1:23" x14ac:dyDescent="0.2">
      <c r="A1047" s="24"/>
      <c r="B1047" s="49" t="str">
        <f t="shared" si="102"/>
        <v/>
      </c>
      <c r="C1047" s="50"/>
      <c r="D1047" s="50"/>
      <c r="E1047" s="26" t="str">
        <f t="shared" ca="1" si="101"/>
        <v/>
      </c>
      <c r="F1047" s="24"/>
      <c r="G1047" s="49">
        <f t="shared" si="98"/>
        <v>1036</v>
      </c>
      <c r="H1047" s="108" t="s">
        <v>296</v>
      </c>
      <c r="I1047" s="108" t="s">
        <v>718</v>
      </c>
      <c r="J1047" s="90">
        <v>0</v>
      </c>
      <c r="K1047" s="90">
        <v>0</v>
      </c>
      <c r="L1047" s="90">
        <v>0</v>
      </c>
      <c r="M1047" s="90">
        <v>14.3</v>
      </c>
      <c r="N1047" s="90">
        <v>5.6924069979999999E-2</v>
      </c>
      <c r="O1047" s="91">
        <v>91.981812828039992</v>
      </c>
      <c r="P1047" s="91">
        <v>0</v>
      </c>
      <c r="Q1047" s="103">
        <v>0</v>
      </c>
      <c r="R1047" s="26" t="str">
        <f t="shared" ca="1" si="99"/>
        <v/>
      </c>
      <c r="S1047" s="24"/>
      <c r="T1047" s="49" t="str">
        <f t="shared" si="103"/>
        <v/>
      </c>
      <c r="U1047" s="50"/>
      <c r="V1047" s="50"/>
      <c r="W1047" s="26" t="str">
        <f t="shared" ca="1" si="100"/>
        <v/>
      </c>
    </row>
    <row r="1048" spans="1:23" x14ac:dyDescent="0.2">
      <c r="A1048" s="24"/>
      <c r="B1048" s="49" t="str">
        <f t="shared" si="102"/>
        <v/>
      </c>
      <c r="C1048" s="50"/>
      <c r="D1048" s="50"/>
      <c r="E1048" s="26" t="str">
        <f t="shared" ca="1" si="101"/>
        <v/>
      </c>
      <c r="F1048" s="24"/>
      <c r="G1048" s="49">
        <f t="shared" si="98"/>
        <v>1037</v>
      </c>
      <c r="H1048" s="108" t="s">
        <v>296</v>
      </c>
      <c r="I1048" s="108" t="s">
        <v>737</v>
      </c>
      <c r="J1048" s="90">
        <v>0</v>
      </c>
      <c r="K1048" s="90">
        <v>0</v>
      </c>
      <c r="L1048" s="90">
        <v>7.3311832222200009</v>
      </c>
      <c r="M1048" s="90">
        <v>56.3</v>
      </c>
      <c r="N1048" s="90">
        <v>7.3311832222200009</v>
      </c>
      <c r="O1048" s="91">
        <v>60.365197229850004</v>
      </c>
      <c r="P1048" s="91">
        <v>0.1406308554</v>
      </c>
      <c r="Q1048" s="103">
        <v>0</v>
      </c>
      <c r="R1048" s="26" t="str">
        <f t="shared" ca="1" si="99"/>
        <v/>
      </c>
      <c r="S1048" s="24"/>
      <c r="T1048" s="49" t="str">
        <f t="shared" si="103"/>
        <v/>
      </c>
      <c r="U1048" s="50"/>
      <c r="V1048" s="50"/>
      <c r="W1048" s="26" t="str">
        <f t="shared" ca="1" si="100"/>
        <v/>
      </c>
    </row>
    <row r="1049" spans="1:23" x14ac:dyDescent="0.2">
      <c r="A1049" s="24"/>
      <c r="B1049" s="49" t="str">
        <f t="shared" si="102"/>
        <v/>
      </c>
      <c r="C1049" s="50"/>
      <c r="D1049" s="50"/>
      <c r="E1049" s="26" t="str">
        <f t="shared" ca="1" si="101"/>
        <v/>
      </c>
      <c r="F1049" s="24"/>
      <c r="G1049" s="49">
        <f t="shared" si="98"/>
        <v>1038</v>
      </c>
      <c r="H1049" s="108" t="s">
        <v>296</v>
      </c>
      <c r="I1049" s="108" t="s">
        <v>757</v>
      </c>
      <c r="J1049" s="90">
        <v>0</v>
      </c>
      <c r="K1049" s="90">
        <v>0</v>
      </c>
      <c r="L1049" s="90">
        <v>1.1485592442000001</v>
      </c>
      <c r="M1049" s="90">
        <v>33.4</v>
      </c>
      <c r="N1049" s="90">
        <v>1.38625473663</v>
      </c>
      <c r="O1049" s="91">
        <v>54.9</v>
      </c>
      <c r="P1049" s="91">
        <v>0</v>
      </c>
      <c r="Q1049" s="103">
        <v>0</v>
      </c>
      <c r="R1049" s="26" t="str">
        <f t="shared" ca="1" si="99"/>
        <v/>
      </c>
      <c r="S1049" s="24"/>
      <c r="T1049" s="49" t="str">
        <f t="shared" si="103"/>
        <v/>
      </c>
      <c r="U1049" s="50"/>
      <c r="V1049" s="50"/>
      <c r="W1049" s="26" t="str">
        <f t="shared" ca="1" si="100"/>
        <v/>
      </c>
    </row>
    <row r="1050" spans="1:23" x14ac:dyDescent="0.2">
      <c r="A1050" s="24"/>
      <c r="B1050" s="49" t="str">
        <f t="shared" si="102"/>
        <v/>
      </c>
      <c r="C1050" s="50"/>
      <c r="D1050" s="50"/>
      <c r="E1050" s="26" t="str">
        <f t="shared" ca="1" si="101"/>
        <v/>
      </c>
      <c r="F1050" s="24"/>
      <c r="G1050" s="49">
        <f t="shared" si="98"/>
        <v>1039</v>
      </c>
      <c r="H1050" s="108" t="s">
        <v>296</v>
      </c>
      <c r="I1050" s="108" t="s">
        <v>777</v>
      </c>
      <c r="J1050" s="90">
        <v>0</v>
      </c>
      <c r="K1050" s="90">
        <v>0</v>
      </c>
      <c r="L1050" s="90">
        <v>4.4698932629400003</v>
      </c>
      <c r="M1050" s="90">
        <v>90.6</v>
      </c>
      <c r="N1050" s="90">
        <v>4.3850119599999999</v>
      </c>
      <c r="O1050" s="91">
        <v>248.54169889197999</v>
      </c>
      <c r="P1050" s="91">
        <v>0</v>
      </c>
      <c r="Q1050" s="103">
        <v>0</v>
      </c>
      <c r="R1050" s="26" t="str">
        <f t="shared" ca="1" si="99"/>
        <v/>
      </c>
      <c r="S1050" s="24"/>
      <c r="T1050" s="49" t="str">
        <f t="shared" si="103"/>
        <v/>
      </c>
      <c r="U1050" s="50"/>
      <c r="V1050" s="50"/>
      <c r="W1050" s="26" t="str">
        <f t="shared" ca="1" si="100"/>
        <v/>
      </c>
    </row>
    <row r="1051" spans="1:23" x14ac:dyDescent="0.2">
      <c r="A1051" s="24"/>
      <c r="B1051" s="49" t="str">
        <f t="shared" si="102"/>
        <v/>
      </c>
      <c r="C1051" s="50"/>
      <c r="D1051" s="50"/>
      <c r="E1051" s="26" t="str">
        <f t="shared" ca="1" si="101"/>
        <v/>
      </c>
      <c r="F1051" s="24"/>
      <c r="G1051" s="49">
        <f t="shared" si="98"/>
        <v>1040</v>
      </c>
      <c r="H1051" s="108" t="s">
        <v>296</v>
      </c>
      <c r="I1051" s="108" t="s">
        <v>793</v>
      </c>
      <c r="J1051" s="90">
        <v>0</v>
      </c>
      <c r="K1051" s="90">
        <v>0</v>
      </c>
      <c r="L1051" s="90">
        <v>0.30889516224000002</v>
      </c>
      <c r="M1051" s="90">
        <v>72.099999999999994</v>
      </c>
      <c r="N1051" s="90">
        <v>0.28232290216</v>
      </c>
      <c r="O1051" s="91">
        <v>71.599999999999994</v>
      </c>
      <c r="P1051" s="91">
        <v>0</v>
      </c>
      <c r="Q1051" s="103">
        <v>0</v>
      </c>
      <c r="R1051" s="26" t="str">
        <f t="shared" ca="1" si="99"/>
        <v/>
      </c>
      <c r="S1051" s="24"/>
      <c r="T1051" s="49" t="str">
        <f t="shared" si="103"/>
        <v/>
      </c>
      <c r="U1051" s="50"/>
      <c r="V1051" s="50"/>
      <c r="W1051" s="26" t="str">
        <f t="shared" ca="1" si="100"/>
        <v/>
      </c>
    </row>
    <row r="1052" spans="1:23" x14ac:dyDescent="0.2">
      <c r="A1052" s="24"/>
      <c r="B1052" s="49" t="str">
        <f t="shared" si="102"/>
        <v/>
      </c>
      <c r="C1052" s="50"/>
      <c r="D1052" s="50"/>
      <c r="E1052" s="26" t="str">
        <f t="shared" ca="1" si="101"/>
        <v/>
      </c>
      <c r="F1052" s="24"/>
      <c r="G1052" s="49">
        <f t="shared" si="98"/>
        <v>1041</v>
      </c>
      <c r="H1052" s="108" t="s">
        <v>296</v>
      </c>
      <c r="I1052" s="108" t="s">
        <v>810</v>
      </c>
      <c r="J1052" s="90">
        <v>0</v>
      </c>
      <c r="K1052" s="90">
        <v>0</v>
      </c>
      <c r="L1052" s="90">
        <v>10.019434883919999</v>
      </c>
      <c r="M1052" s="90">
        <v>31.4</v>
      </c>
      <c r="N1052" s="90">
        <v>9.9891812504400015</v>
      </c>
      <c r="O1052" s="91">
        <v>51.280931406699992</v>
      </c>
      <c r="P1052" s="91">
        <v>0</v>
      </c>
      <c r="Q1052" s="103">
        <v>0</v>
      </c>
      <c r="R1052" s="26" t="str">
        <f t="shared" ca="1" si="99"/>
        <v/>
      </c>
      <c r="S1052" s="24"/>
      <c r="T1052" s="49" t="str">
        <f t="shared" si="103"/>
        <v/>
      </c>
      <c r="U1052" s="50"/>
      <c r="V1052" s="50"/>
      <c r="W1052" s="26" t="str">
        <f t="shared" ca="1" si="100"/>
        <v/>
      </c>
    </row>
    <row r="1053" spans="1:23" x14ac:dyDescent="0.2">
      <c r="A1053" s="24"/>
      <c r="B1053" s="49" t="str">
        <f t="shared" si="102"/>
        <v/>
      </c>
      <c r="C1053" s="50"/>
      <c r="D1053" s="50"/>
      <c r="E1053" s="26" t="str">
        <f t="shared" ca="1" si="101"/>
        <v/>
      </c>
      <c r="F1053" s="24"/>
      <c r="G1053" s="49">
        <f t="shared" si="98"/>
        <v>1042</v>
      </c>
      <c r="H1053" s="108" t="s">
        <v>296</v>
      </c>
      <c r="I1053" s="108" t="s">
        <v>1690</v>
      </c>
      <c r="J1053" s="90">
        <v>0</v>
      </c>
      <c r="K1053" s="90">
        <v>0</v>
      </c>
      <c r="L1053" s="90">
        <v>49.602541247999994</v>
      </c>
      <c r="M1053" s="90">
        <v>239.5</v>
      </c>
      <c r="N1053" s="90">
        <v>49.179585441279997</v>
      </c>
      <c r="O1053" s="91">
        <v>269.85989288115002</v>
      </c>
      <c r="P1053" s="91">
        <v>27.230273900799997</v>
      </c>
      <c r="Q1053" s="103">
        <v>5.2311091852800011</v>
      </c>
      <c r="R1053" s="26" t="str">
        <f t="shared" ca="1" si="99"/>
        <v>Error</v>
      </c>
      <c r="S1053" s="24"/>
      <c r="T1053" s="49" t="str">
        <f t="shared" si="103"/>
        <v/>
      </c>
      <c r="U1053" s="50"/>
      <c r="V1053" s="50"/>
      <c r="W1053" s="26" t="str">
        <f t="shared" ca="1" si="100"/>
        <v/>
      </c>
    </row>
    <row r="1054" spans="1:23" x14ac:dyDescent="0.2">
      <c r="A1054" s="24"/>
      <c r="B1054" s="49" t="str">
        <f t="shared" si="102"/>
        <v/>
      </c>
      <c r="C1054" s="50"/>
      <c r="D1054" s="50"/>
      <c r="E1054" s="26" t="str">
        <f t="shared" ca="1" si="101"/>
        <v/>
      </c>
      <c r="F1054" s="24"/>
      <c r="G1054" s="49">
        <f t="shared" si="98"/>
        <v>1043</v>
      </c>
      <c r="H1054" s="108" t="s">
        <v>296</v>
      </c>
      <c r="I1054" s="108" t="s">
        <v>846</v>
      </c>
      <c r="J1054" s="90">
        <v>0</v>
      </c>
      <c r="K1054" s="90">
        <v>0</v>
      </c>
      <c r="L1054" s="90">
        <v>0.79021546032000001</v>
      </c>
      <c r="M1054" s="90">
        <v>37.4</v>
      </c>
      <c r="N1054" s="90">
        <v>0.78813932911999995</v>
      </c>
      <c r="O1054" s="91">
        <v>57.002364591449997</v>
      </c>
      <c r="P1054" s="91">
        <v>0</v>
      </c>
      <c r="Q1054" s="103">
        <v>0</v>
      </c>
      <c r="R1054" s="26" t="str">
        <f t="shared" ca="1" si="99"/>
        <v/>
      </c>
      <c r="S1054" s="24"/>
      <c r="T1054" s="49" t="str">
        <f t="shared" si="103"/>
        <v/>
      </c>
      <c r="U1054" s="50"/>
      <c r="V1054" s="50"/>
      <c r="W1054" s="26" t="str">
        <f t="shared" ca="1" si="100"/>
        <v/>
      </c>
    </row>
    <row r="1055" spans="1:23" x14ac:dyDescent="0.2">
      <c r="A1055" s="24"/>
      <c r="B1055" s="49" t="str">
        <f t="shared" si="102"/>
        <v/>
      </c>
      <c r="C1055" s="50"/>
      <c r="D1055" s="50"/>
      <c r="E1055" s="26" t="str">
        <f t="shared" ca="1" si="101"/>
        <v/>
      </c>
      <c r="F1055" s="24"/>
      <c r="G1055" s="49">
        <f t="shared" si="98"/>
        <v>1044</v>
      </c>
      <c r="H1055" s="108" t="s">
        <v>296</v>
      </c>
      <c r="I1055" s="108" t="s">
        <v>1691</v>
      </c>
      <c r="J1055" s="90">
        <v>0</v>
      </c>
      <c r="K1055" s="90">
        <v>0</v>
      </c>
      <c r="L1055" s="90">
        <v>3.49477671556</v>
      </c>
      <c r="M1055" s="90">
        <v>81.900000000000006</v>
      </c>
      <c r="N1055" s="90">
        <v>3.4877777835599999</v>
      </c>
      <c r="O1055" s="91">
        <v>121.64560525535998</v>
      </c>
      <c r="P1055" s="91">
        <v>0</v>
      </c>
      <c r="Q1055" s="103">
        <v>0</v>
      </c>
      <c r="R1055" s="26" t="str">
        <f t="shared" ca="1" si="99"/>
        <v>Error</v>
      </c>
      <c r="S1055" s="24"/>
      <c r="T1055" s="49" t="str">
        <f t="shared" si="103"/>
        <v/>
      </c>
      <c r="U1055" s="50"/>
      <c r="V1055" s="50"/>
      <c r="W1055" s="26" t="str">
        <f t="shared" ca="1" si="100"/>
        <v/>
      </c>
    </row>
    <row r="1056" spans="1:23" x14ac:dyDescent="0.2">
      <c r="A1056" s="24"/>
      <c r="B1056" s="49" t="str">
        <f t="shared" si="102"/>
        <v/>
      </c>
      <c r="C1056" s="50"/>
      <c r="D1056" s="50"/>
      <c r="E1056" s="26" t="str">
        <f t="shared" ca="1" si="101"/>
        <v/>
      </c>
      <c r="F1056" s="24"/>
      <c r="G1056" s="49">
        <f t="shared" si="98"/>
        <v>1045</v>
      </c>
      <c r="H1056" s="108" t="s">
        <v>296</v>
      </c>
      <c r="I1056" s="108" t="s">
        <v>1692</v>
      </c>
      <c r="J1056" s="90">
        <v>0</v>
      </c>
      <c r="K1056" s="90">
        <v>0</v>
      </c>
      <c r="L1056" s="90">
        <v>3.5822695493999999</v>
      </c>
      <c r="M1056" s="90">
        <v>26.1</v>
      </c>
      <c r="N1056" s="90">
        <v>3.5079330535500004</v>
      </c>
      <c r="O1056" s="91">
        <v>110.48201144008999</v>
      </c>
      <c r="P1056" s="91">
        <v>0</v>
      </c>
      <c r="Q1056" s="103">
        <v>0</v>
      </c>
      <c r="R1056" s="26" t="str">
        <f t="shared" ca="1" si="99"/>
        <v>Error</v>
      </c>
      <c r="S1056" s="24"/>
      <c r="T1056" s="49" t="str">
        <f t="shared" si="103"/>
        <v/>
      </c>
      <c r="U1056" s="50"/>
      <c r="V1056" s="50"/>
      <c r="W1056" s="26" t="str">
        <f t="shared" ca="1" si="100"/>
        <v/>
      </c>
    </row>
    <row r="1057" spans="1:23" x14ac:dyDescent="0.2">
      <c r="A1057" s="24"/>
      <c r="B1057" s="49" t="str">
        <f t="shared" si="102"/>
        <v/>
      </c>
      <c r="C1057" s="50"/>
      <c r="D1057" s="50"/>
      <c r="E1057" s="26" t="str">
        <f t="shared" ca="1" si="101"/>
        <v/>
      </c>
      <c r="F1057" s="24"/>
      <c r="G1057" s="49">
        <f t="shared" si="98"/>
        <v>1046</v>
      </c>
      <c r="H1057" s="108" t="s">
        <v>296</v>
      </c>
      <c r="I1057" s="108" t="s">
        <v>895</v>
      </c>
      <c r="J1057" s="90">
        <v>0</v>
      </c>
      <c r="K1057" s="90">
        <v>0</v>
      </c>
      <c r="L1057" s="90">
        <v>13.921351591950001</v>
      </c>
      <c r="M1057" s="90">
        <v>62.2</v>
      </c>
      <c r="N1057" s="90">
        <v>14.038844001939999</v>
      </c>
      <c r="O1057" s="91">
        <v>108.57879336601</v>
      </c>
      <c r="P1057" s="91">
        <v>0</v>
      </c>
      <c r="Q1057" s="103">
        <v>0</v>
      </c>
      <c r="R1057" s="26" t="str">
        <f t="shared" ca="1" si="99"/>
        <v/>
      </c>
      <c r="S1057" s="24"/>
      <c r="T1057" s="49" t="str">
        <f t="shared" si="103"/>
        <v/>
      </c>
      <c r="U1057" s="50"/>
      <c r="V1057" s="50"/>
      <c r="W1057" s="26" t="str">
        <f t="shared" ca="1" si="100"/>
        <v/>
      </c>
    </row>
    <row r="1058" spans="1:23" x14ac:dyDescent="0.2">
      <c r="A1058" s="24"/>
      <c r="B1058" s="49" t="str">
        <f t="shared" si="102"/>
        <v/>
      </c>
      <c r="C1058" s="50"/>
      <c r="D1058" s="50"/>
      <c r="E1058" s="26" t="str">
        <f t="shared" ca="1" si="101"/>
        <v/>
      </c>
      <c r="F1058" s="24"/>
      <c r="G1058" s="49">
        <f t="shared" si="98"/>
        <v>1047</v>
      </c>
      <c r="H1058" s="108" t="s">
        <v>296</v>
      </c>
      <c r="I1058" s="108" t="s">
        <v>911</v>
      </c>
      <c r="J1058" s="90">
        <v>0</v>
      </c>
      <c r="K1058" s="90">
        <v>0</v>
      </c>
      <c r="L1058" s="90">
        <v>0.84636684242000004</v>
      </c>
      <c r="M1058" s="90">
        <v>63.073156097839998</v>
      </c>
      <c r="N1058" s="90">
        <v>0.84190485929000003</v>
      </c>
      <c r="O1058" s="91">
        <v>50.870358719120006</v>
      </c>
      <c r="P1058" s="91">
        <v>0</v>
      </c>
      <c r="Q1058" s="103">
        <v>0</v>
      </c>
      <c r="R1058" s="26" t="str">
        <f t="shared" ca="1" si="99"/>
        <v/>
      </c>
      <c r="S1058" s="24"/>
      <c r="T1058" s="49" t="str">
        <f t="shared" si="103"/>
        <v/>
      </c>
      <c r="U1058" s="50"/>
      <c r="V1058" s="50"/>
      <c r="W1058" s="26" t="str">
        <f t="shared" ca="1" si="100"/>
        <v/>
      </c>
    </row>
    <row r="1059" spans="1:23" x14ac:dyDescent="0.2">
      <c r="A1059" s="24"/>
      <c r="B1059" s="49" t="str">
        <f t="shared" si="102"/>
        <v/>
      </c>
      <c r="C1059" s="50"/>
      <c r="D1059" s="50"/>
      <c r="E1059" s="26" t="str">
        <f t="shared" ca="1" si="101"/>
        <v/>
      </c>
      <c r="F1059" s="24"/>
      <c r="G1059" s="49">
        <f t="shared" si="98"/>
        <v>1048</v>
      </c>
      <c r="H1059" s="108" t="s">
        <v>296</v>
      </c>
      <c r="I1059" s="108" t="s">
        <v>926</v>
      </c>
      <c r="J1059" s="90">
        <v>0</v>
      </c>
      <c r="K1059" s="90">
        <v>0</v>
      </c>
      <c r="L1059" s="90">
        <v>1.8146009999999999</v>
      </c>
      <c r="M1059" s="90">
        <v>124.5</v>
      </c>
      <c r="N1059" s="90">
        <v>1.8122964567299999</v>
      </c>
      <c r="O1059" s="91">
        <v>151.34460657523999</v>
      </c>
      <c r="P1059" s="91">
        <v>0</v>
      </c>
      <c r="Q1059" s="103">
        <v>0</v>
      </c>
      <c r="R1059" s="26" t="str">
        <f t="shared" ca="1" si="99"/>
        <v/>
      </c>
      <c r="S1059" s="24"/>
      <c r="T1059" s="49" t="str">
        <f t="shared" si="103"/>
        <v/>
      </c>
      <c r="U1059" s="50"/>
      <c r="V1059" s="50"/>
      <c r="W1059" s="26" t="str">
        <f t="shared" ca="1" si="100"/>
        <v/>
      </c>
    </row>
    <row r="1060" spans="1:23" x14ac:dyDescent="0.2">
      <c r="A1060" s="24"/>
      <c r="B1060" s="49" t="str">
        <f t="shared" si="102"/>
        <v/>
      </c>
      <c r="C1060" s="50"/>
      <c r="D1060" s="50"/>
      <c r="E1060" s="26" t="str">
        <f t="shared" ca="1" si="101"/>
        <v/>
      </c>
      <c r="F1060" s="24"/>
      <c r="G1060" s="49">
        <f t="shared" si="98"/>
        <v>1049</v>
      </c>
      <c r="H1060" s="108" t="s">
        <v>296</v>
      </c>
      <c r="I1060" s="108" t="s">
        <v>941</v>
      </c>
      <c r="J1060" s="90">
        <v>0</v>
      </c>
      <c r="K1060" s="90">
        <v>0</v>
      </c>
      <c r="L1060" s="90">
        <v>3.2358549999999995</v>
      </c>
      <c r="M1060" s="90">
        <v>78.900000000000006</v>
      </c>
      <c r="N1060" s="90">
        <v>3.2043377722999997</v>
      </c>
      <c r="O1060" s="91">
        <v>217.24292310713</v>
      </c>
      <c r="P1060" s="91">
        <v>0</v>
      </c>
      <c r="Q1060" s="103">
        <v>0</v>
      </c>
      <c r="R1060" s="26" t="str">
        <f t="shared" ca="1" si="99"/>
        <v/>
      </c>
      <c r="S1060" s="24"/>
      <c r="T1060" s="49" t="str">
        <f t="shared" si="103"/>
        <v/>
      </c>
      <c r="U1060" s="50"/>
      <c r="V1060" s="50"/>
      <c r="W1060" s="26" t="str">
        <f t="shared" ca="1" si="100"/>
        <v/>
      </c>
    </row>
    <row r="1061" spans="1:23" x14ac:dyDescent="0.2">
      <c r="A1061" s="24"/>
      <c r="B1061" s="49" t="str">
        <f t="shared" si="102"/>
        <v/>
      </c>
      <c r="C1061" s="50"/>
      <c r="D1061" s="50"/>
      <c r="E1061" s="26" t="str">
        <f t="shared" ca="1" si="101"/>
        <v/>
      </c>
      <c r="F1061" s="24"/>
      <c r="G1061" s="49">
        <f t="shared" si="98"/>
        <v>1050</v>
      </c>
      <c r="H1061" s="108" t="s">
        <v>296</v>
      </c>
      <c r="I1061" s="108" t="s">
        <v>954</v>
      </c>
      <c r="J1061" s="90">
        <v>0</v>
      </c>
      <c r="K1061" s="90">
        <v>0</v>
      </c>
      <c r="L1061" s="90">
        <v>0.38290745695999995</v>
      </c>
      <c r="M1061" s="90">
        <v>6.6852227813799994</v>
      </c>
      <c r="N1061" s="90">
        <v>0.38137365503999993</v>
      </c>
      <c r="O1061" s="91">
        <v>21.300092622750004</v>
      </c>
      <c r="P1061" s="91">
        <v>0</v>
      </c>
      <c r="Q1061" s="103">
        <v>0</v>
      </c>
      <c r="R1061" s="26" t="str">
        <f t="shared" ca="1" si="99"/>
        <v/>
      </c>
      <c r="S1061" s="24"/>
      <c r="T1061" s="49" t="str">
        <f t="shared" si="103"/>
        <v/>
      </c>
      <c r="U1061" s="50"/>
      <c r="V1061" s="50"/>
      <c r="W1061" s="26" t="str">
        <f t="shared" ca="1" si="100"/>
        <v/>
      </c>
    </row>
    <row r="1062" spans="1:23" x14ac:dyDescent="0.2">
      <c r="A1062" s="24"/>
      <c r="B1062" s="49" t="str">
        <f t="shared" si="102"/>
        <v/>
      </c>
      <c r="C1062" s="50"/>
      <c r="D1062" s="50"/>
      <c r="E1062" s="26" t="str">
        <f t="shared" ca="1" si="101"/>
        <v/>
      </c>
      <c r="F1062" s="24"/>
      <c r="G1062" s="49">
        <f t="shared" si="98"/>
        <v>1051</v>
      </c>
      <c r="H1062" s="108" t="s">
        <v>296</v>
      </c>
      <c r="I1062" s="108" t="s">
        <v>966</v>
      </c>
      <c r="J1062" s="90">
        <v>0</v>
      </c>
      <c r="K1062" s="90">
        <v>0</v>
      </c>
      <c r="L1062" s="90">
        <v>0.92961499999999997</v>
      </c>
      <c r="M1062" s="90">
        <v>49.8</v>
      </c>
      <c r="N1062" s="90">
        <v>0.92961499999999997</v>
      </c>
      <c r="O1062" s="91">
        <v>154.69999999999999</v>
      </c>
      <c r="P1062" s="91">
        <v>0</v>
      </c>
      <c r="Q1062" s="103">
        <v>0</v>
      </c>
      <c r="R1062" s="26" t="str">
        <f t="shared" ca="1" si="99"/>
        <v/>
      </c>
      <c r="S1062" s="24"/>
      <c r="T1062" s="49" t="str">
        <f t="shared" si="103"/>
        <v/>
      </c>
      <c r="U1062" s="50"/>
      <c r="V1062" s="50"/>
      <c r="W1062" s="26" t="str">
        <f t="shared" ca="1" si="100"/>
        <v/>
      </c>
    </row>
    <row r="1063" spans="1:23" x14ac:dyDescent="0.2">
      <c r="A1063" s="24"/>
      <c r="B1063" s="49" t="str">
        <f t="shared" si="102"/>
        <v/>
      </c>
      <c r="C1063" s="50"/>
      <c r="D1063" s="50"/>
      <c r="E1063" s="26" t="str">
        <f t="shared" ca="1" si="101"/>
        <v/>
      </c>
      <c r="F1063" s="24"/>
      <c r="G1063" s="49">
        <f t="shared" si="98"/>
        <v>1052</v>
      </c>
      <c r="H1063" s="108" t="s">
        <v>296</v>
      </c>
      <c r="I1063" s="108" t="s">
        <v>977</v>
      </c>
      <c r="J1063" s="90">
        <v>0</v>
      </c>
      <c r="K1063" s="90">
        <v>0</v>
      </c>
      <c r="L1063" s="90">
        <v>0.79987402704999999</v>
      </c>
      <c r="M1063" s="90">
        <v>51.1</v>
      </c>
      <c r="N1063" s="90">
        <v>0.79987402704999999</v>
      </c>
      <c r="O1063" s="91">
        <v>105.73320013270001</v>
      </c>
      <c r="P1063" s="91">
        <v>0</v>
      </c>
      <c r="Q1063" s="103">
        <v>0</v>
      </c>
      <c r="R1063" s="26" t="str">
        <f t="shared" ca="1" si="99"/>
        <v/>
      </c>
      <c r="S1063" s="24"/>
      <c r="T1063" s="49" t="str">
        <f t="shared" si="103"/>
        <v/>
      </c>
      <c r="U1063" s="50"/>
      <c r="V1063" s="50"/>
      <c r="W1063" s="26" t="str">
        <f t="shared" ca="1" si="100"/>
        <v/>
      </c>
    </row>
    <row r="1064" spans="1:23" x14ac:dyDescent="0.2">
      <c r="A1064" s="24"/>
      <c r="B1064" s="49" t="str">
        <f t="shared" si="102"/>
        <v/>
      </c>
      <c r="C1064" s="50"/>
      <c r="D1064" s="50"/>
      <c r="E1064" s="26" t="str">
        <f t="shared" ca="1" si="101"/>
        <v/>
      </c>
      <c r="F1064" s="24"/>
      <c r="G1064" s="49">
        <f t="shared" si="98"/>
        <v>1053</v>
      </c>
      <c r="H1064" s="108" t="s">
        <v>296</v>
      </c>
      <c r="I1064" s="108" t="s">
        <v>986</v>
      </c>
      <c r="J1064" s="90">
        <v>0</v>
      </c>
      <c r="K1064" s="90">
        <v>0</v>
      </c>
      <c r="L1064" s="90">
        <v>1.0304031741199999</v>
      </c>
      <c r="M1064" s="90">
        <v>56.2</v>
      </c>
      <c r="N1064" s="90">
        <v>0.81706774195999998</v>
      </c>
      <c r="O1064" s="91">
        <v>79.708100473939993</v>
      </c>
      <c r="P1064" s="91">
        <v>0</v>
      </c>
      <c r="Q1064" s="103">
        <v>0</v>
      </c>
      <c r="R1064" s="26" t="str">
        <f t="shared" ca="1" si="99"/>
        <v/>
      </c>
      <c r="S1064" s="24"/>
      <c r="T1064" s="49" t="str">
        <f t="shared" si="103"/>
        <v/>
      </c>
      <c r="U1064" s="50"/>
      <c r="V1064" s="50"/>
      <c r="W1064" s="26" t="str">
        <f t="shared" ca="1" si="100"/>
        <v/>
      </c>
    </row>
    <row r="1065" spans="1:23" x14ac:dyDescent="0.2">
      <c r="A1065" s="24"/>
      <c r="B1065" s="49" t="str">
        <f t="shared" si="102"/>
        <v/>
      </c>
      <c r="C1065" s="50"/>
      <c r="D1065" s="50"/>
      <c r="E1065" s="26" t="str">
        <f t="shared" ca="1" si="101"/>
        <v/>
      </c>
      <c r="F1065" s="24"/>
      <c r="G1065" s="49">
        <f t="shared" si="98"/>
        <v>1054</v>
      </c>
      <c r="H1065" s="108" t="s">
        <v>296</v>
      </c>
      <c r="I1065" s="108" t="s">
        <v>1693</v>
      </c>
      <c r="J1065" s="90">
        <v>0</v>
      </c>
      <c r="K1065" s="90">
        <v>0</v>
      </c>
      <c r="L1065" s="90">
        <v>4.1820659999999998</v>
      </c>
      <c r="M1065" s="90">
        <v>50.9</v>
      </c>
      <c r="N1065" s="90">
        <v>4.157893658519999</v>
      </c>
      <c r="O1065" s="91">
        <v>160.24545565261002</v>
      </c>
      <c r="P1065" s="91">
        <v>0</v>
      </c>
      <c r="Q1065" s="103">
        <v>0</v>
      </c>
      <c r="R1065" s="26" t="str">
        <f t="shared" ca="1" si="99"/>
        <v>Error</v>
      </c>
      <c r="S1065" s="24"/>
      <c r="T1065" s="49" t="str">
        <f t="shared" si="103"/>
        <v/>
      </c>
      <c r="U1065" s="50"/>
      <c r="V1065" s="50"/>
      <c r="W1065" s="26" t="str">
        <f t="shared" ca="1" si="100"/>
        <v/>
      </c>
    </row>
    <row r="1066" spans="1:23" x14ac:dyDescent="0.2">
      <c r="A1066" s="24"/>
      <c r="B1066" s="49" t="str">
        <f t="shared" si="102"/>
        <v/>
      </c>
      <c r="C1066" s="50"/>
      <c r="D1066" s="50"/>
      <c r="E1066" s="26" t="str">
        <f t="shared" ca="1" si="101"/>
        <v/>
      </c>
      <c r="F1066" s="24"/>
      <c r="G1066" s="49">
        <f t="shared" si="98"/>
        <v>1055</v>
      </c>
      <c r="H1066" s="108" t="s">
        <v>296</v>
      </c>
      <c r="I1066" s="108" t="s">
        <v>1009</v>
      </c>
      <c r="J1066" s="90">
        <v>0</v>
      </c>
      <c r="K1066" s="90">
        <v>0</v>
      </c>
      <c r="L1066" s="90">
        <v>0.37858432455999996</v>
      </c>
      <c r="M1066" s="90">
        <v>22.5</v>
      </c>
      <c r="N1066" s="90">
        <v>0.3767393396</v>
      </c>
      <c r="O1066" s="91">
        <v>210</v>
      </c>
      <c r="P1066" s="91">
        <v>0</v>
      </c>
      <c r="Q1066" s="103">
        <v>0</v>
      </c>
      <c r="R1066" s="26" t="str">
        <f t="shared" ca="1" si="99"/>
        <v/>
      </c>
      <c r="S1066" s="24"/>
      <c r="T1066" s="49" t="str">
        <f t="shared" si="103"/>
        <v/>
      </c>
      <c r="U1066" s="50"/>
      <c r="V1066" s="50"/>
      <c r="W1066" s="26" t="str">
        <f t="shared" ca="1" si="100"/>
        <v/>
      </c>
    </row>
    <row r="1067" spans="1:23" x14ac:dyDescent="0.2">
      <c r="A1067" s="24"/>
      <c r="B1067" s="49" t="str">
        <f t="shared" si="102"/>
        <v/>
      </c>
      <c r="C1067" s="50"/>
      <c r="D1067" s="50"/>
      <c r="E1067" s="26" t="str">
        <f t="shared" ca="1" si="101"/>
        <v/>
      </c>
      <c r="F1067" s="24"/>
      <c r="G1067" s="49">
        <f t="shared" si="98"/>
        <v>1056</v>
      </c>
      <c r="H1067" s="108" t="s">
        <v>296</v>
      </c>
      <c r="I1067" s="108" t="s">
        <v>1019</v>
      </c>
      <c r="J1067" s="90">
        <v>0</v>
      </c>
      <c r="K1067" s="90">
        <v>0</v>
      </c>
      <c r="L1067" s="90">
        <v>0</v>
      </c>
      <c r="M1067" s="90">
        <v>0</v>
      </c>
      <c r="N1067" s="90">
        <v>0.26259816174</v>
      </c>
      <c r="O1067" s="91">
        <v>156.98761489515999</v>
      </c>
      <c r="P1067" s="91">
        <v>0</v>
      </c>
      <c r="Q1067" s="103">
        <v>0</v>
      </c>
      <c r="R1067" s="26" t="str">
        <f t="shared" ca="1" si="99"/>
        <v/>
      </c>
      <c r="S1067" s="24"/>
      <c r="T1067" s="49" t="str">
        <f t="shared" si="103"/>
        <v/>
      </c>
      <c r="U1067" s="50"/>
      <c r="V1067" s="50"/>
      <c r="W1067" s="26" t="str">
        <f t="shared" ca="1" si="100"/>
        <v/>
      </c>
    </row>
    <row r="1068" spans="1:23" x14ac:dyDescent="0.2">
      <c r="A1068" s="24"/>
      <c r="B1068" s="49" t="str">
        <f t="shared" si="102"/>
        <v/>
      </c>
      <c r="C1068" s="50"/>
      <c r="D1068" s="50"/>
      <c r="E1068" s="26" t="str">
        <f t="shared" ca="1" si="101"/>
        <v/>
      </c>
      <c r="F1068" s="24"/>
      <c r="G1068" s="49">
        <f t="shared" si="98"/>
        <v>1057</v>
      </c>
      <c r="H1068" s="108" t="s">
        <v>296</v>
      </c>
      <c r="I1068" s="108" t="s">
        <v>1027</v>
      </c>
      <c r="J1068" s="90">
        <v>0</v>
      </c>
      <c r="K1068" s="90">
        <v>0</v>
      </c>
      <c r="L1068" s="90">
        <v>1.732198586</v>
      </c>
      <c r="M1068" s="90">
        <v>28.769221135999995</v>
      </c>
      <c r="N1068" s="90">
        <v>1.8164205427000002</v>
      </c>
      <c r="O1068" s="91">
        <v>326.5</v>
      </c>
      <c r="P1068" s="91">
        <v>0</v>
      </c>
      <c r="Q1068" s="103">
        <v>0</v>
      </c>
      <c r="R1068" s="26" t="str">
        <f t="shared" ca="1" si="99"/>
        <v/>
      </c>
      <c r="S1068" s="24"/>
      <c r="T1068" s="49" t="str">
        <f t="shared" si="103"/>
        <v/>
      </c>
      <c r="U1068" s="50"/>
      <c r="V1068" s="50"/>
      <c r="W1068" s="26" t="str">
        <f t="shared" ca="1" si="100"/>
        <v/>
      </c>
    </row>
    <row r="1069" spans="1:23" x14ac:dyDescent="0.2">
      <c r="A1069" s="24"/>
      <c r="B1069" s="49" t="str">
        <f t="shared" si="102"/>
        <v/>
      </c>
      <c r="C1069" s="50"/>
      <c r="D1069" s="50"/>
      <c r="E1069" s="26" t="str">
        <f t="shared" ca="1" si="101"/>
        <v/>
      </c>
      <c r="F1069" s="24"/>
      <c r="G1069" s="49">
        <f t="shared" si="98"/>
        <v>1058</v>
      </c>
      <c r="H1069" s="108" t="s">
        <v>296</v>
      </c>
      <c r="I1069" s="108" t="s">
        <v>1037</v>
      </c>
      <c r="J1069" s="90">
        <v>0</v>
      </c>
      <c r="K1069" s="90">
        <v>0</v>
      </c>
      <c r="L1069" s="90">
        <v>1.9968520000000001</v>
      </c>
      <c r="M1069" s="90">
        <v>48.2</v>
      </c>
      <c r="N1069" s="90">
        <v>1.9968520000000001</v>
      </c>
      <c r="O1069" s="91">
        <v>125.52523103726</v>
      </c>
      <c r="P1069" s="91">
        <v>0</v>
      </c>
      <c r="Q1069" s="103">
        <v>0</v>
      </c>
      <c r="R1069" s="26" t="str">
        <f t="shared" ca="1" si="99"/>
        <v/>
      </c>
      <c r="S1069" s="24"/>
      <c r="T1069" s="49" t="str">
        <f t="shared" si="103"/>
        <v/>
      </c>
      <c r="U1069" s="50"/>
      <c r="V1069" s="50"/>
      <c r="W1069" s="26" t="str">
        <f t="shared" ca="1" si="100"/>
        <v/>
      </c>
    </row>
    <row r="1070" spans="1:23" x14ac:dyDescent="0.2">
      <c r="A1070" s="24"/>
      <c r="B1070" s="49" t="str">
        <f t="shared" si="102"/>
        <v/>
      </c>
      <c r="C1070" s="50"/>
      <c r="D1070" s="50"/>
      <c r="E1070" s="26" t="str">
        <f t="shared" ca="1" si="101"/>
        <v/>
      </c>
      <c r="F1070" s="24"/>
      <c r="G1070" s="49">
        <f t="shared" si="98"/>
        <v>1059</v>
      </c>
      <c r="H1070" s="108" t="s">
        <v>296</v>
      </c>
      <c r="I1070" s="108" t="s">
        <v>1047</v>
      </c>
      <c r="J1070" s="90">
        <v>0</v>
      </c>
      <c r="K1070" s="90">
        <v>0</v>
      </c>
      <c r="L1070" s="90">
        <v>0.94943267156</v>
      </c>
      <c r="M1070" s="90">
        <v>11.184761130239998</v>
      </c>
      <c r="N1070" s="90">
        <v>0.93292225438999987</v>
      </c>
      <c r="O1070" s="91">
        <v>122.3</v>
      </c>
      <c r="P1070" s="91">
        <v>0</v>
      </c>
      <c r="Q1070" s="103">
        <v>0</v>
      </c>
      <c r="R1070" s="26" t="str">
        <f t="shared" ca="1" si="99"/>
        <v/>
      </c>
      <c r="S1070" s="24"/>
      <c r="T1070" s="49" t="str">
        <f t="shared" si="103"/>
        <v/>
      </c>
      <c r="U1070" s="50"/>
      <c r="V1070" s="50"/>
      <c r="W1070" s="26" t="str">
        <f t="shared" ca="1" si="100"/>
        <v/>
      </c>
    </row>
    <row r="1071" spans="1:23" x14ac:dyDescent="0.2">
      <c r="A1071" s="24"/>
      <c r="B1071" s="49" t="str">
        <f t="shared" si="102"/>
        <v/>
      </c>
      <c r="C1071" s="50"/>
      <c r="D1071" s="50"/>
      <c r="E1071" s="26" t="str">
        <f t="shared" ca="1" si="101"/>
        <v/>
      </c>
      <c r="F1071" s="24"/>
      <c r="G1071" s="49">
        <f t="shared" si="98"/>
        <v>1060</v>
      </c>
      <c r="H1071" s="108" t="s">
        <v>296</v>
      </c>
      <c r="I1071" s="108" t="s">
        <v>1056</v>
      </c>
      <c r="J1071" s="90">
        <v>0</v>
      </c>
      <c r="K1071" s="90">
        <v>0</v>
      </c>
      <c r="L1071" s="90">
        <v>0.80110500000000007</v>
      </c>
      <c r="M1071" s="90">
        <v>63</v>
      </c>
      <c r="N1071" s="90">
        <v>0.80110500000000007</v>
      </c>
      <c r="O1071" s="91">
        <v>148.69732631013002</v>
      </c>
      <c r="P1071" s="91">
        <v>0</v>
      </c>
      <c r="Q1071" s="103">
        <v>0</v>
      </c>
      <c r="R1071" s="26" t="str">
        <f t="shared" ca="1" si="99"/>
        <v/>
      </c>
      <c r="S1071" s="24"/>
      <c r="T1071" s="49" t="str">
        <f t="shared" si="103"/>
        <v/>
      </c>
      <c r="U1071" s="50"/>
      <c r="V1071" s="50"/>
      <c r="W1071" s="26" t="str">
        <f t="shared" ca="1" si="100"/>
        <v/>
      </c>
    </row>
    <row r="1072" spans="1:23" x14ac:dyDescent="0.2">
      <c r="A1072" s="24"/>
      <c r="B1072" s="49" t="str">
        <f t="shared" si="102"/>
        <v/>
      </c>
      <c r="C1072" s="50"/>
      <c r="D1072" s="50"/>
      <c r="E1072" s="26" t="str">
        <f t="shared" ca="1" si="101"/>
        <v/>
      </c>
      <c r="F1072" s="24"/>
      <c r="G1072" s="49">
        <f t="shared" si="98"/>
        <v>1061</v>
      </c>
      <c r="H1072" s="108" t="s">
        <v>296</v>
      </c>
      <c r="I1072" s="108" t="s">
        <v>1694</v>
      </c>
      <c r="J1072" s="90">
        <v>0</v>
      </c>
      <c r="K1072" s="90">
        <v>0</v>
      </c>
      <c r="L1072" s="90">
        <v>5.9076024730799999</v>
      </c>
      <c r="M1072" s="90">
        <v>48</v>
      </c>
      <c r="N1072" s="90">
        <v>5.8868506019399991</v>
      </c>
      <c r="O1072" s="91">
        <v>93.888309167409986</v>
      </c>
      <c r="P1072" s="91">
        <v>0</v>
      </c>
      <c r="Q1072" s="103">
        <v>0</v>
      </c>
      <c r="R1072" s="26" t="str">
        <f t="shared" ca="1" si="99"/>
        <v>Error</v>
      </c>
      <c r="S1072" s="24"/>
      <c r="T1072" s="49" t="str">
        <f t="shared" si="103"/>
        <v/>
      </c>
      <c r="U1072" s="50"/>
      <c r="V1072" s="50"/>
      <c r="W1072" s="26" t="str">
        <f t="shared" ca="1" si="100"/>
        <v/>
      </c>
    </row>
    <row r="1073" spans="1:23" x14ac:dyDescent="0.2">
      <c r="A1073" s="24"/>
      <c r="B1073" s="49" t="str">
        <f t="shared" si="102"/>
        <v/>
      </c>
      <c r="C1073" s="50"/>
      <c r="D1073" s="50"/>
      <c r="E1073" s="26" t="str">
        <f t="shared" ca="1" si="101"/>
        <v/>
      </c>
      <c r="F1073" s="24"/>
      <c r="G1073" s="49">
        <f t="shared" si="98"/>
        <v>1062</v>
      </c>
      <c r="H1073" s="108" t="s">
        <v>296</v>
      </c>
      <c r="I1073" s="108" t="s">
        <v>1074</v>
      </c>
      <c r="J1073" s="90">
        <v>0</v>
      </c>
      <c r="K1073" s="90">
        <v>0</v>
      </c>
      <c r="L1073" s="90">
        <v>0.25747500000000001</v>
      </c>
      <c r="M1073" s="90">
        <v>21.9</v>
      </c>
      <c r="N1073" s="90">
        <v>0.25747500000000001</v>
      </c>
      <c r="O1073" s="91">
        <v>37.224634804139995</v>
      </c>
      <c r="P1073" s="91">
        <v>0</v>
      </c>
      <c r="Q1073" s="103">
        <v>0</v>
      </c>
      <c r="R1073" s="26" t="str">
        <f t="shared" ca="1" si="99"/>
        <v/>
      </c>
      <c r="S1073" s="24"/>
      <c r="T1073" s="49" t="str">
        <f t="shared" si="103"/>
        <v/>
      </c>
      <c r="U1073" s="50"/>
      <c r="V1073" s="50"/>
      <c r="W1073" s="26" t="str">
        <f t="shared" ca="1" si="100"/>
        <v/>
      </c>
    </row>
    <row r="1074" spans="1:23" x14ac:dyDescent="0.2">
      <c r="A1074" s="24"/>
      <c r="B1074" s="49" t="str">
        <f t="shared" si="102"/>
        <v/>
      </c>
      <c r="C1074" s="50"/>
      <c r="D1074" s="50"/>
      <c r="E1074" s="26" t="str">
        <f t="shared" ca="1" si="101"/>
        <v/>
      </c>
      <c r="F1074" s="24"/>
      <c r="G1074" s="49">
        <f t="shared" si="98"/>
        <v>1063</v>
      </c>
      <c r="H1074" s="108" t="s">
        <v>296</v>
      </c>
      <c r="I1074" s="108" t="s">
        <v>1499</v>
      </c>
      <c r="J1074" s="90">
        <v>0</v>
      </c>
      <c r="K1074" s="90">
        <v>0</v>
      </c>
      <c r="L1074" s="90">
        <v>0.35448599999999997</v>
      </c>
      <c r="M1074" s="90">
        <v>52.376880835439998</v>
      </c>
      <c r="N1074" s="90">
        <v>0.35448599999999997</v>
      </c>
      <c r="O1074" s="91">
        <v>117.06981553119999</v>
      </c>
      <c r="P1074" s="91">
        <v>0</v>
      </c>
      <c r="Q1074" s="103">
        <v>0</v>
      </c>
      <c r="R1074" s="26" t="str">
        <f t="shared" ca="1" si="99"/>
        <v>Error</v>
      </c>
      <c r="S1074" s="24"/>
      <c r="T1074" s="49" t="str">
        <f t="shared" si="103"/>
        <v/>
      </c>
      <c r="U1074" s="50"/>
      <c r="V1074" s="50"/>
      <c r="W1074" s="26" t="str">
        <f t="shared" ca="1" si="100"/>
        <v/>
      </c>
    </row>
    <row r="1075" spans="1:23" x14ac:dyDescent="0.2">
      <c r="A1075" s="24"/>
      <c r="B1075" s="49" t="str">
        <f t="shared" si="102"/>
        <v/>
      </c>
      <c r="C1075" s="50"/>
      <c r="D1075" s="50"/>
      <c r="E1075" s="26" t="str">
        <f t="shared" ca="1" si="101"/>
        <v/>
      </c>
      <c r="F1075" s="24"/>
      <c r="G1075" s="49">
        <f t="shared" si="98"/>
        <v>1064</v>
      </c>
      <c r="H1075" s="108" t="s">
        <v>296</v>
      </c>
      <c r="I1075" s="108" t="s">
        <v>1088</v>
      </c>
      <c r="J1075" s="90">
        <v>0</v>
      </c>
      <c r="K1075" s="90">
        <v>0</v>
      </c>
      <c r="L1075" s="90">
        <v>0.72646500000000003</v>
      </c>
      <c r="M1075" s="90">
        <v>27.3</v>
      </c>
      <c r="N1075" s="90">
        <v>0.72646500000000003</v>
      </c>
      <c r="O1075" s="91">
        <v>65.459226672400007</v>
      </c>
      <c r="P1075" s="91">
        <v>0</v>
      </c>
      <c r="Q1075" s="103">
        <v>0</v>
      </c>
      <c r="R1075" s="26" t="str">
        <f t="shared" ca="1" si="99"/>
        <v/>
      </c>
      <c r="S1075" s="24"/>
      <c r="T1075" s="49" t="str">
        <f t="shared" si="103"/>
        <v/>
      </c>
      <c r="U1075" s="50"/>
      <c r="V1075" s="50"/>
      <c r="W1075" s="26" t="str">
        <f t="shared" ca="1" si="100"/>
        <v/>
      </c>
    </row>
    <row r="1076" spans="1:23" x14ac:dyDescent="0.2">
      <c r="A1076" s="24"/>
      <c r="B1076" s="49" t="str">
        <f t="shared" si="102"/>
        <v/>
      </c>
      <c r="C1076" s="50"/>
      <c r="D1076" s="50"/>
      <c r="E1076" s="26" t="str">
        <f t="shared" ca="1" si="101"/>
        <v/>
      </c>
      <c r="F1076" s="24"/>
      <c r="G1076" s="49">
        <f t="shared" si="98"/>
        <v>1065</v>
      </c>
      <c r="H1076" s="108" t="s">
        <v>296</v>
      </c>
      <c r="I1076" s="108" t="s">
        <v>1094</v>
      </c>
      <c r="J1076" s="90">
        <v>0</v>
      </c>
      <c r="K1076" s="90">
        <v>0</v>
      </c>
      <c r="L1076" s="90">
        <v>1.467174</v>
      </c>
      <c r="M1076" s="90">
        <v>69.400000000000006</v>
      </c>
      <c r="N1076" s="90">
        <v>1.467174</v>
      </c>
      <c r="O1076" s="91">
        <v>197.61996122417003</v>
      </c>
      <c r="P1076" s="91">
        <v>0</v>
      </c>
      <c r="Q1076" s="103">
        <v>0</v>
      </c>
      <c r="R1076" s="26" t="str">
        <f t="shared" ca="1" si="99"/>
        <v/>
      </c>
      <c r="S1076" s="24"/>
      <c r="T1076" s="49" t="str">
        <f t="shared" si="103"/>
        <v/>
      </c>
      <c r="U1076" s="50"/>
      <c r="V1076" s="50"/>
      <c r="W1076" s="26" t="str">
        <f t="shared" ca="1" si="100"/>
        <v/>
      </c>
    </row>
    <row r="1077" spans="1:23" x14ac:dyDescent="0.2">
      <c r="A1077" s="24"/>
      <c r="B1077" s="49" t="str">
        <f t="shared" si="102"/>
        <v/>
      </c>
      <c r="C1077" s="50"/>
      <c r="D1077" s="50"/>
      <c r="E1077" s="26" t="str">
        <f t="shared" ca="1" si="101"/>
        <v/>
      </c>
      <c r="F1077" s="24"/>
      <c r="G1077" s="49">
        <f t="shared" si="98"/>
        <v>1066</v>
      </c>
      <c r="H1077" s="108" t="s">
        <v>296</v>
      </c>
      <c r="I1077" s="108" t="s">
        <v>1100</v>
      </c>
      <c r="J1077" s="90">
        <v>0</v>
      </c>
      <c r="K1077" s="90">
        <v>0</v>
      </c>
      <c r="L1077" s="90">
        <v>6.4752215639999999E-2</v>
      </c>
      <c r="M1077" s="90">
        <v>35.200000000000003</v>
      </c>
      <c r="N1077" s="90">
        <v>2.4757386740000002E-2</v>
      </c>
      <c r="O1077" s="91">
        <v>37.512199980540004</v>
      </c>
      <c r="P1077" s="91">
        <v>0</v>
      </c>
      <c r="Q1077" s="103">
        <v>0</v>
      </c>
      <c r="R1077" s="26" t="str">
        <f t="shared" ca="1" si="99"/>
        <v/>
      </c>
      <c r="S1077" s="24"/>
      <c r="T1077" s="49" t="str">
        <f t="shared" si="103"/>
        <v/>
      </c>
      <c r="U1077" s="50"/>
      <c r="V1077" s="50"/>
      <c r="W1077" s="26" t="str">
        <f t="shared" ca="1" si="100"/>
        <v/>
      </c>
    </row>
    <row r="1078" spans="1:23" x14ac:dyDescent="0.2">
      <c r="A1078" s="24"/>
      <c r="B1078" s="49" t="str">
        <f t="shared" si="102"/>
        <v/>
      </c>
      <c r="C1078" s="50"/>
      <c r="D1078" s="50"/>
      <c r="E1078" s="26" t="str">
        <f t="shared" ca="1" si="101"/>
        <v/>
      </c>
      <c r="F1078" s="24"/>
      <c r="G1078" s="49">
        <f t="shared" si="98"/>
        <v>1067</v>
      </c>
      <c r="H1078" s="108" t="s">
        <v>296</v>
      </c>
      <c r="I1078" s="108" t="s">
        <v>1106</v>
      </c>
      <c r="J1078" s="90">
        <v>0</v>
      </c>
      <c r="K1078" s="90">
        <v>0</v>
      </c>
      <c r="L1078" s="90">
        <v>0.59713688123999997</v>
      </c>
      <c r="M1078" s="90">
        <v>26.9</v>
      </c>
      <c r="N1078" s="90">
        <v>0.59510482186000002</v>
      </c>
      <c r="O1078" s="91">
        <v>37.316129095530002</v>
      </c>
      <c r="P1078" s="91">
        <v>0</v>
      </c>
      <c r="Q1078" s="103">
        <v>0</v>
      </c>
      <c r="R1078" s="26" t="str">
        <f t="shared" ca="1" si="99"/>
        <v/>
      </c>
      <c r="S1078" s="24"/>
      <c r="T1078" s="49" t="str">
        <f t="shared" si="103"/>
        <v/>
      </c>
      <c r="U1078" s="50"/>
      <c r="V1078" s="50"/>
      <c r="W1078" s="26" t="str">
        <f t="shared" ca="1" si="100"/>
        <v/>
      </c>
    </row>
    <row r="1079" spans="1:23" x14ac:dyDescent="0.2">
      <c r="A1079" s="24"/>
      <c r="B1079" s="49" t="str">
        <f t="shared" si="102"/>
        <v/>
      </c>
      <c r="C1079" s="50"/>
      <c r="D1079" s="50"/>
      <c r="E1079" s="26" t="str">
        <f t="shared" ca="1" si="101"/>
        <v/>
      </c>
      <c r="F1079" s="24"/>
      <c r="G1079" s="49">
        <f t="shared" si="98"/>
        <v>1068</v>
      </c>
      <c r="H1079" s="108" t="s">
        <v>297</v>
      </c>
      <c r="I1079" s="108" t="s">
        <v>1695</v>
      </c>
      <c r="J1079" s="90">
        <v>0</v>
      </c>
      <c r="K1079" s="90">
        <v>0</v>
      </c>
      <c r="L1079" s="90">
        <v>1.1181478805</v>
      </c>
      <c r="M1079" s="90">
        <v>22.39520143204</v>
      </c>
      <c r="N1079" s="90">
        <v>1.1017936415</v>
      </c>
      <c r="O1079" s="91">
        <v>24.7588728829</v>
      </c>
      <c r="P1079" s="91">
        <v>0</v>
      </c>
      <c r="Q1079" s="103">
        <v>0</v>
      </c>
      <c r="R1079" s="26" t="str">
        <f t="shared" ca="1" si="99"/>
        <v>Error</v>
      </c>
      <c r="S1079" s="24"/>
      <c r="T1079" s="49" t="str">
        <f t="shared" si="103"/>
        <v/>
      </c>
      <c r="U1079" s="50"/>
      <c r="V1079" s="50"/>
      <c r="W1079" s="26" t="str">
        <f t="shared" ca="1" si="100"/>
        <v/>
      </c>
    </row>
    <row r="1080" spans="1:23" x14ac:dyDescent="0.2">
      <c r="A1080" s="24"/>
      <c r="B1080" s="49" t="str">
        <f t="shared" si="102"/>
        <v/>
      </c>
      <c r="C1080" s="50"/>
      <c r="D1080" s="50"/>
      <c r="E1080" s="26" t="str">
        <f t="shared" ca="1" si="101"/>
        <v/>
      </c>
      <c r="F1080" s="24"/>
      <c r="G1080" s="49">
        <f t="shared" si="98"/>
        <v>1069</v>
      </c>
      <c r="H1080" s="108" t="s">
        <v>297</v>
      </c>
      <c r="I1080" s="108" t="s">
        <v>1696</v>
      </c>
      <c r="J1080" s="90">
        <v>0</v>
      </c>
      <c r="K1080" s="90">
        <v>0</v>
      </c>
      <c r="L1080" s="90">
        <v>3.0658859999999999</v>
      </c>
      <c r="M1080" s="90">
        <v>40.299999999999997</v>
      </c>
      <c r="N1080" s="90">
        <v>3.0658859999999999</v>
      </c>
      <c r="O1080" s="91">
        <v>59.228534213119993</v>
      </c>
      <c r="P1080" s="91">
        <v>0</v>
      </c>
      <c r="Q1080" s="103">
        <v>0</v>
      </c>
      <c r="R1080" s="26" t="str">
        <f t="shared" ca="1" si="99"/>
        <v>Error</v>
      </c>
      <c r="S1080" s="24"/>
      <c r="T1080" s="49" t="str">
        <f t="shared" si="103"/>
        <v/>
      </c>
      <c r="U1080" s="50"/>
      <c r="V1080" s="50"/>
      <c r="W1080" s="26" t="str">
        <f t="shared" ca="1" si="100"/>
        <v/>
      </c>
    </row>
    <row r="1081" spans="1:23" x14ac:dyDescent="0.2">
      <c r="A1081" s="24"/>
      <c r="B1081" s="49" t="str">
        <f t="shared" si="102"/>
        <v/>
      </c>
      <c r="C1081" s="50"/>
      <c r="D1081" s="50"/>
      <c r="E1081" s="26" t="str">
        <f t="shared" ca="1" si="101"/>
        <v/>
      </c>
      <c r="F1081" s="24"/>
      <c r="G1081" s="49">
        <f t="shared" si="98"/>
        <v>1070</v>
      </c>
      <c r="H1081" s="108" t="s">
        <v>297</v>
      </c>
      <c r="I1081" s="108" t="s">
        <v>389</v>
      </c>
      <c r="J1081" s="90">
        <v>0</v>
      </c>
      <c r="K1081" s="90">
        <v>0</v>
      </c>
      <c r="L1081" s="90">
        <v>1.41304415616</v>
      </c>
      <c r="M1081" s="90">
        <v>10.992910325210001</v>
      </c>
      <c r="N1081" s="90">
        <v>1.3824776347199998</v>
      </c>
      <c r="O1081" s="91">
        <v>20.671588893750002</v>
      </c>
      <c r="P1081" s="91">
        <v>0</v>
      </c>
      <c r="Q1081" s="103">
        <v>0</v>
      </c>
      <c r="R1081" s="26" t="str">
        <f t="shared" ca="1" si="99"/>
        <v/>
      </c>
      <c r="S1081" s="24"/>
      <c r="T1081" s="49" t="str">
        <f t="shared" si="103"/>
        <v/>
      </c>
      <c r="U1081" s="50"/>
      <c r="V1081" s="50"/>
      <c r="W1081" s="26" t="str">
        <f t="shared" ca="1" si="100"/>
        <v/>
      </c>
    </row>
    <row r="1082" spans="1:23" x14ac:dyDescent="0.2">
      <c r="A1082" s="24"/>
      <c r="B1082" s="49" t="str">
        <f t="shared" si="102"/>
        <v/>
      </c>
      <c r="C1082" s="50"/>
      <c r="D1082" s="50"/>
      <c r="E1082" s="26" t="str">
        <f t="shared" ca="1" si="101"/>
        <v/>
      </c>
      <c r="F1082" s="24"/>
      <c r="G1082" s="49">
        <f t="shared" ref="G1082:G1133" si="104">IF(AND(H1081&lt;&gt;"",ISNUMBER(G1081)),G1081+1,"")</f>
        <v>1071</v>
      </c>
      <c r="H1082" s="108" t="s">
        <v>297</v>
      </c>
      <c r="I1082" s="108" t="s">
        <v>343</v>
      </c>
      <c r="J1082" s="90">
        <v>0</v>
      </c>
      <c r="K1082" s="90">
        <v>0</v>
      </c>
      <c r="L1082" s="90">
        <v>0.34033874591999996</v>
      </c>
      <c r="M1082" s="90">
        <v>7</v>
      </c>
      <c r="N1082" s="90">
        <v>0</v>
      </c>
      <c r="O1082" s="91">
        <v>6.1697083446199992</v>
      </c>
      <c r="P1082" s="91">
        <v>0</v>
      </c>
      <c r="Q1082" s="103">
        <v>0</v>
      </c>
      <c r="R1082" s="26" t="str">
        <f t="shared" ca="1" si="99"/>
        <v/>
      </c>
      <c r="S1082" s="24"/>
      <c r="T1082" s="49" t="str">
        <f t="shared" si="103"/>
        <v/>
      </c>
      <c r="U1082" s="50"/>
      <c r="V1082" s="50"/>
      <c r="W1082" s="26" t="str">
        <f t="shared" ca="1" si="100"/>
        <v/>
      </c>
    </row>
    <row r="1083" spans="1:23" x14ac:dyDescent="0.2">
      <c r="A1083" s="24"/>
      <c r="B1083" s="49" t="str">
        <f t="shared" si="102"/>
        <v/>
      </c>
      <c r="C1083" s="50"/>
      <c r="D1083" s="50"/>
      <c r="E1083" s="26" t="str">
        <f t="shared" ca="1" si="101"/>
        <v/>
      </c>
      <c r="F1083" s="24"/>
      <c r="G1083" s="49">
        <f t="shared" si="104"/>
        <v>1072</v>
      </c>
      <c r="H1083" s="108" t="s">
        <v>297</v>
      </c>
      <c r="I1083" s="108" t="s">
        <v>44</v>
      </c>
      <c r="J1083" s="90">
        <v>0</v>
      </c>
      <c r="K1083" s="90">
        <v>0</v>
      </c>
      <c r="L1083" s="90">
        <v>1.1039639999999999</v>
      </c>
      <c r="M1083" s="90">
        <v>56</v>
      </c>
      <c r="N1083" s="90">
        <v>1.1039639999999999</v>
      </c>
      <c r="O1083" s="91">
        <v>134.67759202860998</v>
      </c>
      <c r="P1083" s="91">
        <v>0</v>
      </c>
      <c r="Q1083" s="103">
        <v>0</v>
      </c>
      <c r="R1083" s="26" t="str">
        <f t="shared" ca="1" si="99"/>
        <v>Error</v>
      </c>
      <c r="S1083" s="24"/>
      <c r="T1083" s="49" t="str">
        <f t="shared" si="103"/>
        <v/>
      </c>
      <c r="U1083" s="50"/>
      <c r="V1083" s="50"/>
      <c r="W1083" s="26" t="str">
        <f t="shared" ca="1" si="100"/>
        <v/>
      </c>
    </row>
    <row r="1084" spans="1:23" x14ac:dyDescent="0.2">
      <c r="A1084" s="24"/>
      <c r="B1084" s="49" t="str">
        <f t="shared" si="102"/>
        <v/>
      </c>
      <c r="C1084" s="50"/>
      <c r="D1084" s="50"/>
      <c r="E1084" s="26" t="str">
        <f t="shared" ca="1" si="101"/>
        <v/>
      </c>
      <c r="F1084" s="24"/>
      <c r="G1084" s="49">
        <f t="shared" si="104"/>
        <v>1073</v>
      </c>
      <c r="H1084" s="108" t="s">
        <v>297</v>
      </c>
      <c r="I1084" s="108" t="s">
        <v>480</v>
      </c>
      <c r="J1084" s="90">
        <v>0</v>
      </c>
      <c r="K1084" s="90">
        <v>0</v>
      </c>
      <c r="L1084" s="90">
        <v>31.97258214</v>
      </c>
      <c r="M1084" s="90">
        <v>157.4616106695</v>
      </c>
      <c r="N1084" s="90">
        <v>31.117066619999999</v>
      </c>
      <c r="O1084" s="91">
        <v>234.1</v>
      </c>
      <c r="P1084" s="91">
        <v>0</v>
      </c>
      <c r="Q1084" s="103">
        <v>0</v>
      </c>
      <c r="R1084" s="26" t="str">
        <f t="shared" ca="1" si="99"/>
        <v/>
      </c>
      <c r="S1084" s="24"/>
      <c r="T1084" s="49" t="str">
        <f t="shared" si="103"/>
        <v/>
      </c>
      <c r="U1084" s="50"/>
      <c r="V1084" s="50"/>
      <c r="W1084" s="26" t="str">
        <f t="shared" ca="1" si="100"/>
        <v/>
      </c>
    </row>
    <row r="1085" spans="1:23" x14ac:dyDescent="0.2">
      <c r="A1085" s="24"/>
      <c r="B1085" s="49" t="str">
        <f t="shared" si="102"/>
        <v/>
      </c>
      <c r="C1085" s="50"/>
      <c r="D1085" s="50"/>
      <c r="E1085" s="26" t="str">
        <f t="shared" ca="1" si="101"/>
        <v/>
      </c>
      <c r="F1085" s="24"/>
      <c r="G1085" s="49">
        <f t="shared" si="104"/>
        <v>1074</v>
      </c>
      <c r="H1085" s="108" t="s">
        <v>297</v>
      </c>
      <c r="I1085" s="108" t="s">
        <v>509</v>
      </c>
      <c r="J1085" s="90">
        <v>0</v>
      </c>
      <c r="K1085" s="90">
        <v>0</v>
      </c>
      <c r="L1085" s="90">
        <v>2.8979279999999998</v>
      </c>
      <c r="M1085" s="90">
        <v>51</v>
      </c>
      <c r="N1085" s="90">
        <v>2.8932913151999999</v>
      </c>
      <c r="O1085" s="91">
        <v>154.69203654914</v>
      </c>
      <c r="P1085" s="91">
        <v>0</v>
      </c>
      <c r="Q1085" s="103">
        <v>0</v>
      </c>
      <c r="R1085" s="26" t="str">
        <f t="shared" ca="1" si="99"/>
        <v/>
      </c>
      <c r="S1085" s="24"/>
      <c r="T1085" s="49" t="str">
        <f t="shared" si="103"/>
        <v/>
      </c>
      <c r="U1085" s="50"/>
      <c r="V1085" s="50"/>
      <c r="W1085" s="26" t="str">
        <f t="shared" ca="1" si="100"/>
        <v/>
      </c>
    </row>
    <row r="1086" spans="1:23" x14ac:dyDescent="0.2">
      <c r="A1086" s="24"/>
      <c r="B1086" s="49" t="str">
        <f t="shared" si="102"/>
        <v/>
      </c>
      <c r="C1086" s="50"/>
      <c r="D1086" s="50"/>
      <c r="E1086" s="26" t="str">
        <f t="shared" ca="1" si="101"/>
        <v/>
      </c>
      <c r="F1086" s="24"/>
      <c r="G1086" s="49">
        <f t="shared" si="104"/>
        <v>1075</v>
      </c>
      <c r="H1086" s="108" t="s">
        <v>297</v>
      </c>
      <c r="I1086" s="108" t="s">
        <v>535</v>
      </c>
      <c r="J1086" s="90">
        <v>0</v>
      </c>
      <c r="K1086" s="90">
        <v>0</v>
      </c>
      <c r="L1086" s="90">
        <v>2.8150185600199999</v>
      </c>
      <c r="M1086" s="90">
        <v>28.3</v>
      </c>
      <c r="N1086" s="90">
        <v>2.8327375991999997</v>
      </c>
      <c r="O1086" s="91">
        <v>31.809394191349995</v>
      </c>
      <c r="P1086" s="91">
        <v>0</v>
      </c>
      <c r="Q1086" s="103">
        <v>0</v>
      </c>
      <c r="R1086" s="26" t="str">
        <f t="shared" ca="1" si="99"/>
        <v/>
      </c>
      <c r="S1086" s="24"/>
      <c r="T1086" s="49" t="str">
        <f t="shared" si="103"/>
        <v/>
      </c>
      <c r="U1086" s="50"/>
      <c r="V1086" s="50"/>
      <c r="W1086" s="26" t="str">
        <f t="shared" ca="1" si="100"/>
        <v/>
      </c>
    </row>
    <row r="1087" spans="1:23" x14ac:dyDescent="0.2">
      <c r="A1087" s="24"/>
      <c r="B1087" s="49" t="str">
        <f t="shared" si="102"/>
        <v/>
      </c>
      <c r="C1087" s="50"/>
      <c r="D1087" s="50"/>
      <c r="E1087" s="26" t="str">
        <f t="shared" ca="1" si="101"/>
        <v/>
      </c>
      <c r="F1087" s="24"/>
      <c r="G1087" s="49">
        <f t="shared" si="104"/>
        <v>1076</v>
      </c>
      <c r="H1087" s="108" t="s">
        <v>297</v>
      </c>
      <c r="I1087" s="108" t="s">
        <v>561</v>
      </c>
      <c r="J1087" s="90">
        <v>0</v>
      </c>
      <c r="K1087" s="90">
        <v>0</v>
      </c>
      <c r="L1087" s="90">
        <v>147.80547913999999</v>
      </c>
      <c r="M1087" s="90">
        <v>143.19999999999999</v>
      </c>
      <c r="N1087" s="90">
        <v>147.84106561999999</v>
      </c>
      <c r="O1087" s="91">
        <v>164.43594556373</v>
      </c>
      <c r="P1087" s="91">
        <v>65.774194429999994</v>
      </c>
      <c r="Q1087" s="103">
        <v>3.6509078409199995</v>
      </c>
      <c r="R1087" s="26" t="str">
        <f t="shared" ca="1" si="99"/>
        <v/>
      </c>
      <c r="S1087" s="24"/>
      <c r="T1087" s="49" t="str">
        <f t="shared" si="103"/>
        <v/>
      </c>
      <c r="U1087" s="50"/>
      <c r="V1087" s="50"/>
      <c r="W1087" s="26" t="str">
        <f t="shared" ca="1" si="100"/>
        <v/>
      </c>
    </row>
    <row r="1088" spans="1:23" x14ac:dyDescent="0.2">
      <c r="A1088" s="24"/>
      <c r="B1088" s="49" t="str">
        <f t="shared" si="102"/>
        <v/>
      </c>
      <c r="C1088" s="50"/>
      <c r="D1088" s="50"/>
      <c r="E1088" s="26" t="str">
        <f t="shared" ca="1" si="101"/>
        <v/>
      </c>
      <c r="F1088" s="24"/>
      <c r="G1088" s="49">
        <f t="shared" si="104"/>
        <v>1077</v>
      </c>
      <c r="H1088" s="108" t="s">
        <v>297</v>
      </c>
      <c r="I1088" s="108" t="s">
        <v>585</v>
      </c>
      <c r="J1088" s="90">
        <v>0</v>
      </c>
      <c r="K1088" s="90">
        <v>0</v>
      </c>
      <c r="L1088" s="90">
        <v>1.9370573498699999</v>
      </c>
      <c r="M1088" s="90">
        <v>71.900000000000006</v>
      </c>
      <c r="N1088" s="90">
        <v>1.9215736997400001</v>
      </c>
      <c r="O1088" s="91">
        <v>75.913500769199999</v>
      </c>
      <c r="P1088" s="91">
        <v>0</v>
      </c>
      <c r="Q1088" s="103">
        <v>0</v>
      </c>
      <c r="R1088" s="26" t="str">
        <f t="shared" ca="1" si="99"/>
        <v/>
      </c>
      <c r="S1088" s="24"/>
      <c r="T1088" s="49" t="str">
        <f t="shared" si="103"/>
        <v/>
      </c>
      <c r="U1088" s="50"/>
      <c r="V1088" s="50"/>
      <c r="W1088" s="26" t="str">
        <f t="shared" ca="1" si="100"/>
        <v/>
      </c>
    </row>
    <row r="1089" spans="1:23" x14ac:dyDescent="0.2">
      <c r="A1089" s="24"/>
      <c r="B1089" s="49" t="str">
        <f t="shared" si="102"/>
        <v/>
      </c>
      <c r="C1089" s="50"/>
      <c r="D1089" s="50"/>
      <c r="E1089" s="26" t="str">
        <f t="shared" ca="1" si="101"/>
        <v/>
      </c>
      <c r="F1089" s="24"/>
      <c r="G1089" s="49">
        <f t="shared" si="104"/>
        <v>1078</v>
      </c>
      <c r="H1089" s="108" t="s">
        <v>297</v>
      </c>
      <c r="I1089" s="108" t="s">
        <v>395</v>
      </c>
      <c r="J1089" s="90">
        <v>0</v>
      </c>
      <c r="K1089" s="90">
        <v>0</v>
      </c>
      <c r="L1089" s="90">
        <v>1.3611040000000001</v>
      </c>
      <c r="M1089" s="90">
        <v>125.3</v>
      </c>
      <c r="N1089" s="90">
        <v>1.3611040000000001</v>
      </c>
      <c r="O1089" s="91">
        <v>149.43476586425001</v>
      </c>
      <c r="P1089" s="91">
        <v>0</v>
      </c>
      <c r="Q1089" s="103">
        <v>7.8011777275600007</v>
      </c>
      <c r="R1089" s="26" t="str">
        <f t="shared" ca="1" si="99"/>
        <v/>
      </c>
      <c r="S1089" s="24"/>
      <c r="T1089" s="49" t="str">
        <f t="shared" si="103"/>
        <v/>
      </c>
      <c r="U1089" s="50"/>
      <c r="V1089" s="50"/>
      <c r="W1089" s="26" t="str">
        <f t="shared" ca="1" si="100"/>
        <v/>
      </c>
    </row>
    <row r="1090" spans="1:23" x14ac:dyDescent="0.2">
      <c r="A1090" s="24"/>
      <c r="B1090" s="49" t="str">
        <f t="shared" si="102"/>
        <v/>
      </c>
      <c r="C1090" s="50"/>
      <c r="D1090" s="50"/>
      <c r="E1090" s="26" t="str">
        <f t="shared" ca="1" si="101"/>
        <v/>
      </c>
      <c r="F1090" s="24"/>
      <c r="G1090" s="49">
        <f t="shared" si="104"/>
        <v>1079</v>
      </c>
      <c r="H1090" s="108" t="s">
        <v>297</v>
      </c>
      <c r="I1090" s="108" t="s">
        <v>631</v>
      </c>
      <c r="J1090" s="90">
        <v>0</v>
      </c>
      <c r="K1090" s="90">
        <v>0</v>
      </c>
      <c r="L1090" s="90">
        <v>19.137133120409999</v>
      </c>
      <c r="M1090" s="90">
        <v>70.117861213309993</v>
      </c>
      <c r="N1090" s="90">
        <v>18.971902643669999</v>
      </c>
      <c r="O1090" s="91">
        <v>87.191668960539999</v>
      </c>
      <c r="P1090" s="91">
        <v>5.1888947958899996</v>
      </c>
      <c r="Q1090" s="103">
        <v>0.75351919170000004</v>
      </c>
      <c r="R1090" s="26" t="str">
        <f t="shared" ca="1" si="99"/>
        <v/>
      </c>
      <c r="S1090" s="24"/>
      <c r="T1090" s="49" t="str">
        <f t="shared" si="103"/>
        <v/>
      </c>
      <c r="U1090" s="50"/>
      <c r="V1090" s="50"/>
      <c r="W1090" s="26" t="str">
        <f t="shared" ca="1" si="100"/>
        <v/>
      </c>
    </row>
    <row r="1091" spans="1:23" x14ac:dyDescent="0.2">
      <c r="A1091" s="24"/>
      <c r="B1091" s="49" t="str">
        <f t="shared" si="102"/>
        <v/>
      </c>
      <c r="C1091" s="50"/>
      <c r="D1091" s="50"/>
      <c r="E1091" s="26" t="str">
        <f t="shared" ca="1" si="101"/>
        <v/>
      </c>
      <c r="F1091" s="24"/>
      <c r="G1091" s="49">
        <f t="shared" si="104"/>
        <v>1080</v>
      </c>
      <c r="H1091" s="108" t="s">
        <v>297</v>
      </c>
      <c r="I1091" s="108" t="s">
        <v>655</v>
      </c>
      <c r="J1091" s="90">
        <v>0</v>
      </c>
      <c r="K1091" s="90">
        <v>0</v>
      </c>
      <c r="L1091" s="90">
        <v>1.5016633451800001</v>
      </c>
      <c r="M1091" s="90">
        <v>194.7</v>
      </c>
      <c r="N1091" s="90">
        <v>1.61853544196</v>
      </c>
      <c r="O1091" s="91">
        <v>200.82960001749998</v>
      </c>
      <c r="P1091" s="91">
        <v>0</v>
      </c>
      <c r="Q1091" s="103">
        <v>0</v>
      </c>
      <c r="R1091" s="26" t="str">
        <f t="shared" ca="1" si="99"/>
        <v/>
      </c>
      <c r="S1091" s="24"/>
      <c r="T1091" s="49" t="str">
        <f t="shared" si="103"/>
        <v/>
      </c>
      <c r="U1091" s="50"/>
      <c r="V1091" s="50"/>
      <c r="W1091" s="26" t="str">
        <f t="shared" ca="1" si="100"/>
        <v/>
      </c>
    </row>
    <row r="1092" spans="1:23" x14ac:dyDescent="0.2">
      <c r="A1092" s="24"/>
      <c r="B1092" s="49" t="str">
        <f t="shared" si="102"/>
        <v/>
      </c>
      <c r="C1092" s="50"/>
      <c r="D1092" s="50"/>
      <c r="E1092" s="26" t="str">
        <f t="shared" ca="1" si="101"/>
        <v/>
      </c>
      <c r="F1092" s="24"/>
      <c r="G1092" s="49">
        <f t="shared" si="104"/>
        <v>1081</v>
      </c>
      <c r="H1092" s="108" t="s">
        <v>297</v>
      </c>
      <c r="I1092" s="108" t="s">
        <v>1697</v>
      </c>
      <c r="J1092" s="90">
        <v>0</v>
      </c>
      <c r="K1092" s="90">
        <v>0</v>
      </c>
      <c r="L1092" s="90">
        <v>0.23266089600000003</v>
      </c>
      <c r="M1092" s="90">
        <v>12.8654509792</v>
      </c>
      <c r="N1092" s="90">
        <v>0.21991338150000003</v>
      </c>
      <c r="O1092" s="91">
        <v>32.485205409960002</v>
      </c>
      <c r="P1092" s="91">
        <v>0</v>
      </c>
      <c r="Q1092" s="103">
        <v>0</v>
      </c>
      <c r="R1092" s="26" t="str">
        <f t="shared" ca="1" si="99"/>
        <v>Error</v>
      </c>
      <c r="S1092" s="24"/>
      <c r="T1092" s="49" t="str">
        <f t="shared" si="103"/>
        <v/>
      </c>
      <c r="U1092" s="50"/>
      <c r="V1092" s="50"/>
      <c r="W1092" s="26" t="str">
        <f t="shared" ca="1" si="100"/>
        <v/>
      </c>
    </row>
    <row r="1093" spans="1:23" x14ac:dyDescent="0.2">
      <c r="A1093" s="24"/>
      <c r="B1093" s="49" t="str">
        <f t="shared" si="102"/>
        <v/>
      </c>
      <c r="C1093" s="50"/>
      <c r="D1093" s="50"/>
      <c r="E1093" s="26" t="str">
        <f t="shared" ca="1" si="101"/>
        <v/>
      </c>
      <c r="F1093" s="24"/>
      <c r="G1093" s="49">
        <f t="shared" si="104"/>
        <v>1082</v>
      </c>
      <c r="H1093" s="108" t="s">
        <v>297</v>
      </c>
      <c r="I1093" s="108" t="s">
        <v>698</v>
      </c>
      <c r="J1093" s="90">
        <v>0</v>
      </c>
      <c r="K1093" s="90">
        <v>0</v>
      </c>
      <c r="L1093" s="90">
        <v>0.21507416019999998</v>
      </c>
      <c r="M1093" s="90">
        <v>19.653366173749998</v>
      </c>
      <c r="N1093" s="90">
        <v>8.8875650939999995E-2</v>
      </c>
      <c r="O1093" s="91">
        <v>43.739556106359998</v>
      </c>
      <c r="P1093" s="91">
        <v>0</v>
      </c>
      <c r="Q1093" s="103">
        <v>0</v>
      </c>
      <c r="R1093" s="26" t="str">
        <f t="shared" ca="1" si="99"/>
        <v/>
      </c>
      <c r="S1093" s="24"/>
      <c r="T1093" s="49" t="str">
        <f t="shared" si="103"/>
        <v/>
      </c>
      <c r="U1093" s="50"/>
      <c r="V1093" s="50"/>
      <c r="W1093" s="26" t="str">
        <f t="shared" ca="1" si="100"/>
        <v/>
      </c>
    </row>
    <row r="1094" spans="1:23" x14ac:dyDescent="0.2">
      <c r="A1094" s="24"/>
      <c r="B1094" s="49" t="str">
        <f t="shared" si="102"/>
        <v/>
      </c>
      <c r="C1094" s="50"/>
      <c r="D1094" s="50"/>
      <c r="E1094" s="26" t="str">
        <f t="shared" ca="1" si="101"/>
        <v/>
      </c>
      <c r="F1094" s="24"/>
      <c r="G1094" s="49">
        <f t="shared" si="104"/>
        <v>1083</v>
      </c>
      <c r="H1094" s="108" t="s">
        <v>297</v>
      </c>
      <c r="I1094" s="108" t="s">
        <v>719</v>
      </c>
      <c r="J1094" s="90">
        <v>0</v>
      </c>
      <c r="K1094" s="90">
        <v>0</v>
      </c>
      <c r="L1094" s="90">
        <v>3.6291635094000001</v>
      </c>
      <c r="M1094" s="90">
        <v>118.3</v>
      </c>
      <c r="N1094" s="90">
        <v>3.59833187064</v>
      </c>
      <c r="O1094" s="91">
        <v>135.08580070062999</v>
      </c>
      <c r="P1094" s="91">
        <v>0</v>
      </c>
      <c r="Q1094" s="103">
        <v>0</v>
      </c>
      <c r="R1094" s="26" t="str">
        <f t="shared" ca="1" si="99"/>
        <v/>
      </c>
      <c r="S1094" s="24"/>
      <c r="T1094" s="49" t="str">
        <f t="shared" si="103"/>
        <v/>
      </c>
      <c r="U1094" s="50"/>
      <c r="V1094" s="50"/>
      <c r="W1094" s="26" t="str">
        <f t="shared" ca="1" si="100"/>
        <v/>
      </c>
    </row>
    <row r="1095" spans="1:23" x14ac:dyDescent="0.2">
      <c r="A1095" s="24"/>
      <c r="B1095" s="49" t="str">
        <f t="shared" si="102"/>
        <v/>
      </c>
      <c r="C1095" s="50"/>
      <c r="D1095" s="50"/>
      <c r="E1095" s="26" t="str">
        <f t="shared" ca="1" si="101"/>
        <v/>
      </c>
      <c r="F1095" s="24"/>
      <c r="G1095" s="49">
        <f t="shared" si="104"/>
        <v>1084</v>
      </c>
      <c r="H1095" s="108" t="s">
        <v>297</v>
      </c>
      <c r="I1095" s="108" t="s">
        <v>738</v>
      </c>
      <c r="J1095" s="90">
        <v>0</v>
      </c>
      <c r="K1095" s="90">
        <v>0</v>
      </c>
      <c r="L1095" s="90">
        <v>0.97275999999999996</v>
      </c>
      <c r="M1095" s="90">
        <v>7.4</v>
      </c>
      <c r="N1095" s="90">
        <v>0.97275999999999996</v>
      </c>
      <c r="O1095" s="91">
        <v>16.881344508909997</v>
      </c>
      <c r="P1095" s="91">
        <v>0</v>
      </c>
      <c r="Q1095" s="103">
        <v>0</v>
      </c>
      <c r="R1095" s="26" t="str">
        <f t="shared" ca="1" si="99"/>
        <v/>
      </c>
      <c r="S1095" s="24"/>
      <c r="T1095" s="49" t="str">
        <f t="shared" si="103"/>
        <v/>
      </c>
      <c r="U1095" s="50"/>
      <c r="V1095" s="50"/>
      <c r="W1095" s="26" t="str">
        <f t="shared" ca="1" si="100"/>
        <v/>
      </c>
    </row>
    <row r="1096" spans="1:23" x14ac:dyDescent="0.2">
      <c r="A1096" s="24"/>
      <c r="B1096" s="49" t="str">
        <f t="shared" si="102"/>
        <v/>
      </c>
      <c r="C1096" s="50"/>
      <c r="D1096" s="50"/>
      <c r="E1096" s="26" t="str">
        <f t="shared" ca="1" si="101"/>
        <v/>
      </c>
      <c r="F1096" s="24"/>
      <c r="G1096" s="49">
        <f t="shared" si="104"/>
        <v>1085</v>
      </c>
      <c r="H1096" s="108" t="s">
        <v>297</v>
      </c>
      <c r="I1096" s="108" t="s">
        <v>758</v>
      </c>
      <c r="J1096" s="90">
        <v>0</v>
      </c>
      <c r="K1096" s="90">
        <v>0</v>
      </c>
      <c r="L1096" s="90">
        <v>3.4673694191999997</v>
      </c>
      <c r="M1096" s="90">
        <v>54.1</v>
      </c>
      <c r="N1096" s="90">
        <v>3.4651112255999998</v>
      </c>
      <c r="O1096" s="91">
        <v>78.410929480539991</v>
      </c>
      <c r="P1096" s="91">
        <v>0</v>
      </c>
      <c r="Q1096" s="103">
        <v>0</v>
      </c>
      <c r="R1096" s="26" t="str">
        <f t="shared" ca="1" si="99"/>
        <v/>
      </c>
      <c r="S1096" s="24"/>
      <c r="T1096" s="49" t="str">
        <f t="shared" si="103"/>
        <v/>
      </c>
      <c r="U1096" s="50"/>
      <c r="V1096" s="50"/>
      <c r="W1096" s="26" t="str">
        <f t="shared" ca="1" si="100"/>
        <v/>
      </c>
    </row>
    <row r="1097" spans="1:23" x14ac:dyDescent="0.2">
      <c r="A1097" s="24"/>
      <c r="B1097" s="49" t="str">
        <f t="shared" si="102"/>
        <v/>
      </c>
      <c r="C1097" s="50"/>
      <c r="D1097" s="50"/>
      <c r="E1097" s="26" t="str">
        <f t="shared" ca="1" si="101"/>
        <v/>
      </c>
      <c r="F1097" s="24"/>
      <c r="G1097" s="49">
        <f t="shared" si="104"/>
        <v>1086</v>
      </c>
      <c r="H1097" s="108" t="s">
        <v>297</v>
      </c>
      <c r="I1097" s="108" t="s">
        <v>778</v>
      </c>
      <c r="J1097" s="90">
        <v>0</v>
      </c>
      <c r="K1097" s="90">
        <v>0</v>
      </c>
      <c r="L1097" s="90">
        <v>1.3210749999999998</v>
      </c>
      <c r="M1097" s="90">
        <v>64.099999999999994</v>
      </c>
      <c r="N1097" s="90">
        <v>1.3165437127499999</v>
      </c>
      <c r="O1097" s="91">
        <v>55.721361290909996</v>
      </c>
      <c r="P1097" s="91">
        <v>0</v>
      </c>
      <c r="Q1097" s="103">
        <v>0</v>
      </c>
      <c r="R1097" s="26" t="str">
        <f t="shared" ca="1" si="99"/>
        <v/>
      </c>
      <c r="S1097" s="24"/>
      <c r="T1097" s="49" t="str">
        <f t="shared" si="103"/>
        <v/>
      </c>
      <c r="U1097" s="50"/>
      <c r="V1097" s="50"/>
      <c r="W1097" s="26" t="str">
        <f t="shared" ca="1" si="100"/>
        <v/>
      </c>
    </row>
    <row r="1098" spans="1:23" x14ac:dyDescent="0.2">
      <c r="A1098" s="24"/>
      <c r="B1098" s="49" t="str">
        <f t="shared" si="102"/>
        <v/>
      </c>
      <c r="C1098" s="50"/>
      <c r="D1098" s="50"/>
      <c r="E1098" s="26" t="str">
        <f t="shared" ca="1" si="101"/>
        <v/>
      </c>
      <c r="F1098" s="24"/>
      <c r="G1098" s="49">
        <f t="shared" si="104"/>
        <v>1087</v>
      </c>
      <c r="H1098" s="108" t="s">
        <v>297</v>
      </c>
      <c r="I1098" s="108" t="s">
        <v>1698</v>
      </c>
      <c r="J1098" s="90">
        <v>0</v>
      </c>
      <c r="K1098" s="90">
        <v>0</v>
      </c>
      <c r="L1098" s="90">
        <v>2.5519470000000002</v>
      </c>
      <c r="M1098" s="90">
        <v>71.2</v>
      </c>
      <c r="N1098" s="90">
        <v>2.5519470000000002</v>
      </c>
      <c r="O1098" s="91">
        <v>74.350454764299997</v>
      </c>
      <c r="P1098" s="91">
        <v>0</v>
      </c>
      <c r="Q1098" s="103">
        <v>0</v>
      </c>
      <c r="R1098" s="26" t="str">
        <f t="shared" ca="1" si="99"/>
        <v>Error</v>
      </c>
      <c r="S1098" s="24"/>
      <c r="T1098" s="49" t="str">
        <f t="shared" si="103"/>
        <v/>
      </c>
      <c r="U1098" s="50"/>
      <c r="V1098" s="50"/>
      <c r="W1098" s="26" t="str">
        <f t="shared" ca="1" si="100"/>
        <v/>
      </c>
    </row>
    <row r="1099" spans="1:23" x14ac:dyDescent="0.2">
      <c r="A1099" s="24"/>
      <c r="B1099" s="49" t="str">
        <f t="shared" si="102"/>
        <v/>
      </c>
      <c r="C1099" s="50"/>
      <c r="D1099" s="50"/>
      <c r="E1099" s="26" t="str">
        <f t="shared" ca="1" si="101"/>
        <v/>
      </c>
      <c r="F1099" s="24"/>
      <c r="G1099" s="49">
        <f t="shared" si="104"/>
        <v>1088</v>
      </c>
      <c r="H1099" s="108" t="s">
        <v>297</v>
      </c>
      <c r="I1099" s="108" t="s">
        <v>811</v>
      </c>
      <c r="J1099" s="90">
        <v>0</v>
      </c>
      <c r="K1099" s="90">
        <v>0</v>
      </c>
      <c r="L1099" s="90">
        <v>11.608630782000001</v>
      </c>
      <c r="M1099" s="90">
        <v>131.9</v>
      </c>
      <c r="N1099" s="90">
        <v>11.603866335999999</v>
      </c>
      <c r="O1099" s="91">
        <v>135.84409961838</v>
      </c>
      <c r="P1099" s="91">
        <v>4.0690692959999994</v>
      </c>
      <c r="Q1099" s="103">
        <v>0.8182068883000001</v>
      </c>
      <c r="R1099" s="26" t="str">
        <f t="shared" ca="1" si="99"/>
        <v/>
      </c>
      <c r="S1099" s="24"/>
      <c r="T1099" s="49" t="str">
        <f t="shared" si="103"/>
        <v/>
      </c>
      <c r="U1099" s="50"/>
      <c r="V1099" s="50"/>
      <c r="W1099" s="26" t="str">
        <f t="shared" ca="1" si="100"/>
        <v/>
      </c>
    </row>
    <row r="1100" spans="1:23" x14ac:dyDescent="0.2">
      <c r="A1100" s="24"/>
      <c r="B1100" s="49" t="str">
        <f t="shared" si="102"/>
        <v/>
      </c>
      <c r="C1100" s="50"/>
      <c r="D1100" s="50"/>
      <c r="E1100" s="26" t="str">
        <f t="shared" ca="1" si="101"/>
        <v/>
      </c>
      <c r="F1100" s="24"/>
      <c r="G1100" s="49">
        <f t="shared" si="104"/>
        <v>1089</v>
      </c>
      <c r="H1100" s="108" t="s">
        <v>297</v>
      </c>
      <c r="I1100" s="108" t="s">
        <v>1699</v>
      </c>
      <c r="J1100" s="90">
        <v>0</v>
      </c>
      <c r="K1100" s="90">
        <v>0</v>
      </c>
      <c r="L1100" s="90">
        <v>26.181140969539996</v>
      </c>
      <c r="M1100" s="90">
        <v>97.5</v>
      </c>
      <c r="N1100" s="90">
        <v>26.04066677026</v>
      </c>
      <c r="O1100" s="91">
        <v>104.55527085241999</v>
      </c>
      <c r="P1100" s="91">
        <v>8.7374427794699994</v>
      </c>
      <c r="Q1100" s="103">
        <v>3.7500371854800005</v>
      </c>
      <c r="R1100" s="26" t="str">
        <f t="shared" ca="1" si="99"/>
        <v>Error</v>
      </c>
      <c r="S1100" s="24"/>
      <c r="T1100" s="49" t="str">
        <f t="shared" si="103"/>
        <v/>
      </c>
      <c r="U1100" s="50"/>
      <c r="V1100" s="50"/>
      <c r="W1100" s="26" t="str">
        <f t="shared" ref="W1100:W1133" ca="1" si="105">IF(V1100="","",IF(ISERROR(VLOOKUP(V1100,INDIRECT(U1100),1,FALSE)),"Error",""))</f>
        <v/>
      </c>
    </row>
    <row r="1101" spans="1:23" x14ac:dyDescent="0.2">
      <c r="A1101" s="24"/>
      <c r="B1101" s="49" t="str">
        <f t="shared" si="102"/>
        <v/>
      </c>
      <c r="C1101" s="50"/>
      <c r="D1101" s="50"/>
      <c r="E1101" s="26" t="str">
        <f t="shared" ca="1" si="101"/>
        <v/>
      </c>
      <c r="F1101" s="24"/>
      <c r="G1101" s="49">
        <f t="shared" si="104"/>
        <v>1090</v>
      </c>
      <c r="H1101" s="108" t="s">
        <v>297</v>
      </c>
      <c r="I1101" s="108" t="s">
        <v>847</v>
      </c>
      <c r="J1101" s="90">
        <v>0</v>
      </c>
      <c r="K1101" s="90">
        <v>0</v>
      </c>
      <c r="L1101" s="90">
        <v>0.80913499999999994</v>
      </c>
      <c r="M1101" s="90">
        <v>58.8</v>
      </c>
      <c r="N1101" s="90">
        <v>0.80913499999999994</v>
      </c>
      <c r="O1101" s="91">
        <v>82.106673825439998</v>
      </c>
      <c r="P1101" s="91">
        <v>0</v>
      </c>
      <c r="Q1101" s="103">
        <v>0</v>
      </c>
      <c r="R1101" s="26" t="str">
        <f t="shared" ca="1" si="99"/>
        <v/>
      </c>
      <c r="S1101" s="24"/>
      <c r="T1101" s="49" t="str">
        <f t="shared" si="103"/>
        <v/>
      </c>
      <c r="U1101" s="50"/>
      <c r="V1101" s="50"/>
      <c r="W1101" s="26" t="str">
        <f t="shared" ca="1" si="105"/>
        <v/>
      </c>
    </row>
    <row r="1102" spans="1:23" x14ac:dyDescent="0.2">
      <c r="A1102" s="24"/>
      <c r="B1102" s="49" t="str">
        <f t="shared" ref="B1102:B1133" si="106">IF(AND(C1101&lt;&gt;"",ISNUMBER(B1101)),B1101+1,"")</f>
        <v/>
      </c>
      <c r="C1102" s="50"/>
      <c r="D1102" s="50"/>
      <c r="E1102" s="26" t="str">
        <f t="shared" ref="E1102:E1133" ca="1" si="107">IF(D1102="","",IF(ISERROR(VLOOKUP(D1102,INDIRECT(C1102),1,FALSE)),"Error",""))</f>
        <v/>
      </c>
      <c r="F1102" s="24"/>
      <c r="G1102" s="49">
        <f t="shared" si="104"/>
        <v>1091</v>
      </c>
      <c r="H1102" s="108" t="s">
        <v>297</v>
      </c>
      <c r="I1102" s="108" t="s">
        <v>1380</v>
      </c>
      <c r="J1102" s="90">
        <v>0</v>
      </c>
      <c r="K1102" s="90">
        <v>0</v>
      </c>
      <c r="L1102" s="90">
        <v>4.1386469307200002</v>
      </c>
      <c r="M1102" s="90">
        <v>37.299999999999997</v>
      </c>
      <c r="N1102" s="90">
        <v>4.1318222872000003</v>
      </c>
      <c r="O1102" s="91">
        <v>45.208922937640004</v>
      </c>
      <c r="P1102" s="91">
        <v>0</v>
      </c>
      <c r="Q1102" s="103">
        <v>0</v>
      </c>
      <c r="R1102" s="26" t="str">
        <f t="shared" ca="1" si="99"/>
        <v>Error</v>
      </c>
      <c r="S1102" s="24"/>
      <c r="T1102" s="49" t="str">
        <f t="shared" ref="T1102:T1133" si="108">IF(AND(U1101&lt;&gt;"",ISNUMBER(T1101)),T1101+1,"")</f>
        <v/>
      </c>
      <c r="U1102" s="50"/>
      <c r="V1102" s="50"/>
      <c r="W1102" s="26" t="str">
        <f t="shared" ca="1" si="105"/>
        <v/>
      </c>
    </row>
    <row r="1103" spans="1:23" x14ac:dyDescent="0.2">
      <c r="A1103" s="24"/>
      <c r="B1103" s="49" t="str">
        <f t="shared" si="106"/>
        <v/>
      </c>
      <c r="C1103" s="50"/>
      <c r="D1103" s="50"/>
      <c r="E1103" s="26" t="str">
        <f t="shared" ca="1" si="107"/>
        <v/>
      </c>
      <c r="F1103" s="24"/>
      <c r="G1103" s="49">
        <f t="shared" si="104"/>
        <v>1092</v>
      </c>
      <c r="H1103" s="108" t="s">
        <v>297</v>
      </c>
      <c r="I1103" s="108" t="s">
        <v>392</v>
      </c>
      <c r="J1103" s="90">
        <v>0</v>
      </c>
      <c r="K1103" s="90">
        <v>0</v>
      </c>
      <c r="L1103" s="90">
        <v>2.2792794789599999</v>
      </c>
      <c r="M1103" s="90">
        <v>73.7</v>
      </c>
      <c r="N1103" s="90">
        <v>2.2019357001599995</v>
      </c>
      <c r="O1103" s="91">
        <v>93.078338341410003</v>
      </c>
      <c r="P1103" s="91">
        <v>0</v>
      </c>
      <c r="Q1103" s="103">
        <v>0</v>
      </c>
      <c r="R1103" s="26" t="str">
        <f t="shared" ca="1" si="99"/>
        <v/>
      </c>
      <c r="S1103" s="24"/>
      <c r="T1103" s="49" t="str">
        <f t="shared" si="108"/>
        <v/>
      </c>
      <c r="U1103" s="50"/>
      <c r="V1103" s="50"/>
      <c r="W1103" s="26" t="str">
        <f t="shared" ca="1" si="105"/>
        <v/>
      </c>
    </row>
    <row r="1104" spans="1:23" x14ac:dyDescent="0.2">
      <c r="A1104" s="24"/>
      <c r="B1104" s="49" t="str">
        <f t="shared" si="106"/>
        <v/>
      </c>
      <c r="C1104" s="50"/>
      <c r="D1104" s="50"/>
      <c r="E1104" s="26" t="str">
        <f t="shared" ca="1" si="107"/>
        <v/>
      </c>
      <c r="F1104" s="24"/>
      <c r="G1104" s="49">
        <f t="shared" si="104"/>
        <v>1093</v>
      </c>
      <c r="H1104" s="108" t="s">
        <v>297</v>
      </c>
      <c r="I1104" s="108" t="s">
        <v>896</v>
      </c>
      <c r="J1104" s="90">
        <v>0</v>
      </c>
      <c r="K1104" s="90">
        <v>0</v>
      </c>
      <c r="L1104" s="90">
        <v>2.0852219999999999</v>
      </c>
      <c r="M1104" s="90">
        <v>27.262516871219997</v>
      </c>
      <c r="N1104" s="90">
        <v>2.0852219999999999</v>
      </c>
      <c r="O1104" s="91">
        <v>61.689882753609993</v>
      </c>
      <c r="P1104" s="91">
        <v>0</v>
      </c>
      <c r="Q1104" s="103">
        <v>0</v>
      </c>
      <c r="R1104" s="26" t="str">
        <f t="shared" ref="R1104:R1133" ca="1" si="109">IF(I1104="","",IF(ISERROR(VLOOKUP(I1104,INDIRECT(H1104),1,FALSE)),"Error",""))</f>
        <v/>
      </c>
      <c r="S1104" s="24"/>
      <c r="T1104" s="49" t="str">
        <f t="shared" si="108"/>
        <v/>
      </c>
      <c r="U1104" s="50"/>
      <c r="V1104" s="50"/>
      <c r="W1104" s="26" t="str">
        <f t="shared" ca="1" si="105"/>
        <v/>
      </c>
    </row>
    <row r="1105" spans="1:23" x14ac:dyDescent="0.2">
      <c r="A1105" s="24"/>
      <c r="B1105" s="49" t="str">
        <f t="shared" si="106"/>
        <v/>
      </c>
      <c r="C1105" s="50"/>
      <c r="D1105" s="50"/>
      <c r="E1105" s="26" t="str">
        <f t="shared" ca="1" si="107"/>
        <v/>
      </c>
      <c r="F1105" s="24"/>
      <c r="G1105" s="49">
        <f t="shared" si="104"/>
        <v>1094</v>
      </c>
      <c r="H1105" s="108" t="s">
        <v>297</v>
      </c>
      <c r="I1105" s="108" t="s">
        <v>912</v>
      </c>
      <c r="J1105" s="90">
        <v>0</v>
      </c>
      <c r="K1105" s="90">
        <v>0</v>
      </c>
      <c r="L1105" s="90">
        <v>25.257526195159997</v>
      </c>
      <c r="M1105" s="90">
        <v>344.1</v>
      </c>
      <c r="N1105" s="90">
        <v>25.191053699969999</v>
      </c>
      <c r="O1105" s="91">
        <v>351.54200239528996</v>
      </c>
      <c r="P1105" s="91">
        <v>5.3087007185199999</v>
      </c>
      <c r="Q1105" s="103">
        <v>4.6973483948899997</v>
      </c>
      <c r="R1105" s="26" t="str">
        <f t="shared" ca="1" si="109"/>
        <v/>
      </c>
      <c r="S1105" s="24"/>
      <c r="T1105" s="49" t="str">
        <f t="shared" si="108"/>
        <v/>
      </c>
      <c r="U1105" s="50"/>
      <c r="V1105" s="50"/>
      <c r="W1105" s="26" t="str">
        <f t="shared" ca="1" si="105"/>
        <v/>
      </c>
    </row>
    <row r="1106" spans="1:23" x14ac:dyDescent="0.2">
      <c r="A1106" s="24"/>
      <c r="B1106" s="49" t="str">
        <f t="shared" si="106"/>
        <v/>
      </c>
      <c r="C1106" s="50"/>
      <c r="D1106" s="50"/>
      <c r="E1106" s="26" t="str">
        <f t="shared" ca="1" si="107"/>
        <v/>
      </c>
      <c r="F1106" s="24"/>
      <c r="G1106" s="49">
        <f t="shared" si="104"/>
        <v>1095</v>
      </c>
      <c r="H1106" s="108" t="s">
        <v>297</v>
      </c>
      <c r="I1106" s="108" t="s">
        <v>927</v>
      </c>
      <c r="J1106" s="90">
        <v>0</v>
      </c>
      <c r="K1106" s="90">
        <v>0</v>
      </c>
      <c r="L1106" s="90">
        <v>3.0857049999999999</v>
      </c>
      <c r="M1106" s="90">
        <v>85.9</v>
      </c>
      <c r="N1106" s="90">
        <v>3.0857049999999999</v>
      </c>
      <c r="O1106" s="91">
        <v>117.32089385306999</v>
      </c>
      <c r="P1106" s="91">
        <v>0</v>
      </c>
      <c r="Q1106" s="103">
        <v>0</v>
      </c>
      <c r="R1106" s="26" t="str">
        <f t="shared" ca="1" si="109"/>
        <v/>
      </c>
      <c r="S1106" s="24"/>
      <c r="T1106" s="49" t="str">
        <f t="shared" si="108"/>
        <v/>
      </c>
      <c r="U1106" s="50"/>
      <c r="V1106" s="50"/>
      <c r="W1106" s="26" t="str">
        <f t="shared" ca="1" si="105"/>
        <v/>
      </c>
    </row>
    <row r="1107" spans="1:23" x14ac:dyDescent="0.2">
      <c r="A1107" s="24"/>
      <c r="B1107" s="49" t="str">
        <f t="shared" si="106"/>
        <v/>
      </c>
      <c r="C1107" s="50"/>
      <c r="D1107" s="50"/>
      <c r="E1107" s="26" t="str">
        <f t="shared" ca="1" si="107"/>
        <v/>
      </c>
      <c r="F1107" s="24"/>
      <c r="G1107" s="49">
        <f t="shared" si="104"/>
        <v>1096</v>
      </c>
      <c r="H1107" s="108" t="s">
        <v>297</v>
      </c>
      <c r="I1107" s="108" t="s">
        <v>823</v>
      </c>
      <c r="J1107" s="90">
        <v>0</v>
      </c>
      <c r="K1107" s="90">
        <v>0</v>
      </c>
      <c r="L1107" s="90">
        <v>0.96483799999999997</v>
      </c>
      <c r="M1107" s="90">
        <v>26.2</v>
      </c>
      <c r="N1107" s="90">
        <v>0.95839288215999985</v>
      </c>
      <c r="O1107" s="91">
        <v>48.41457270650001</v>
      </c>
      <c r="P1107" s="91">
        <v>0</v>
      </c>
      <c r="Q1107" s="103">
        <v>0</v>
      </c>
      <c r="R1107" s="26" t="str">
        <f t="shared" ca="1" si="109"/>
        <v/>
      </c>
      <c r="S1107" s="24"/>
      <c r="T1107" s="49" t="str">
        <f t="shared" si="108"/>
        <v/>
      </c>
      <c r="U1107" s="50"/>
      <c r="V1107" s="50"/>
      <c r="W1107" s="26" t="str">
        <f t="shared" ca="1" si="105"/>
        <v/>
      </c>
    </row>
    <row r="1108" spans="1:23" x14ac:dyDescent="0.2">
      <c r="A1108" s="24"/>
      <c r="B1108" s="49" t="str">
        <f t="shared" si="106"/>
        <v/>
      </c>
      <c r="C1108" s="50"/>
      <c r="D1108" s="50"/>
      <c r="E1108" s="26" t="str">
        <f t="shared" ca="1" si="107"/>
        <v/>
      </c>
      <c r="F1108" s="24"/>
      <c r="G1108" s="49">
        <f t="shared" si="104"/>
        <v>1097</v>
      </c>
      <c r="H1108" s="108" t="s">
        <v>297</v>
      </c>
      <c r="I1108" s="108" t="s">
        <v>1700</v>
      </c>
      <c r="J1108" s="90">
        <v>0</v>
      </c>
      <c r="K1108" s="90">
        <v>0</v>
      </c>
      <c r="L1108" s="90">
        <v>0.67029799999999995</v>
      </c>
      <c r="M1108" s="90">
        <v>65.3</v>
      </c>
      <c r="N1108" s="90">
        <v>0.66817315533999999</v>
      </c>
      <c r="O1108" s="91">
        <v>96.063181224089973</v>
      </c>
      <c r="P1108" s="91">
        <v>0</v>
      </c>
      <c r="Q1108" s="103">
        <v>0</v>
      </c>
      <c r="R1108" s="26" t="str">
        <f t="shared" ca="1" si="109"/>
        <v>Error</v>
      </c>
      <c r="S1108" s="24"/>
      <c r="T1108" s="49" t="str">
        <f t="shared" si="108"/>
        <v/>
      </c>
      <c r="U1108" s="50"/>
      <c r="V1108" s="50"/>
      <c r="W1108" s="26" t="str">
        <f t="shared" ca="1" si="105"/>
        <v/>
      </c>
    </row>
    <row r="1109" spans="1:23" x14ac:dyDescent="0.2">
      <c r="A1109" s="24"/>
      <c r="B1109" s="49" t="str">
        <f t="shared" si="106"/>
        <v/>
      </c>
      <c r="C1109" s="50"/>
      <c r="D1109" s="50"/>
      <c r="E1109" s="26" t="str">
        <f t="shared" ca="1" si="107"/>
        <v/>
      </c>
      <c r="F1109" s="24"/>
      <c r="G1109" s="49">
        <f t="shared" si="104"/>
        <v>1098</v>
      </c>
      <c r="H1109" s="108" t="s">
        <v>297</v>
      </c>
      <c r="I1109" s="108" t="s">
        <v>967</v>
      </c>
      <c r="J1109" s="90">
        <v>0</v>
      </c>
      <c r="K1109" s="90">
        <v>0</v>
      </c>
      <c r="L1109" s="90">
        <v>4.4416193085</v>
      </c>
      <c r="M1109" s="90">
        <v>38.4</v>
      </c>
      <c r="N1109" s="90">
        <v>4.3752807638100002</v>
      </c>
      <c r="O1109" s="91">
        <v>42.086102521179996</v>
      </c>
      <c r="P1109" s="91">
        <v>0</v>
      </c>
      <c r="Q1109" s="103">
        <v>0</v>
      </c>
      <c r="R1109" s="26" t="str">
        <f t="shared" ca="1" si="109"/>
        <v/>
      </c>
      <c r="S1109" s="24"/>
      <c r="T1109" s="49" t="str">
        <f t="shared" si="108"/>
        <v/>
      </c>
      <c r="U1109" s="50"/>
      <c r="V1109" s="50"/>
      <c r="W1109" s="26" t="str">
        <f t="shared" ca="1" si="105"/>
        <v/>
      </c>
    </row>
    <row r="1110" spans="1:23" x14ac:dyDescent="0.2">
      <c r="A1110" s="24"/>
      <c r="B1110" s="49" t="str">
        <f t="shared" si="106"/>
        <v/>
      </c>
      <c r="C1110" s="50"/>
      <c r="D1110" s="50"/>
      <c r="E1110" s="26" t="str">
        <f t="shared" ca="1" si="107"/>
        <v/>
      </c>
      <c r="F1110" s="24"/>
      <c r="G1110" s="49">
        <f t="shared" si="104"/>
        <v>1099</v>
      </c>
      <c r="H1110" s="108" t="s">
        <v>297</v>
      </c>
      <c r="I1110" s="108" t="s">
        <v>845</v>
      </c>
      <c r="J1110" s="90">
        <v>0</v>
      </c>
      <c r="K1110" s="90">
        <v>0</v>
      </c>
      <c r="L1110" s="90">
        <v>1.114571</v>
      </c>
      <c r="M1110" s="90">
        <v>50.1</v>
      </c>
      <c r="N1110" s="90">
        <v>1.11003469603</v>
      </c>
      <c r="O1110" s="91">
        <v>50.318809469119991</v>
      </c>
      <c r="P1110" s="91">
        <v>0</v>
      </c>
      <c r="Q1110" s="103">
        <v>0</v>
      </c>
      <c r="R1110" s="26" t="str">
        <f t="shared" ca="1" si="109"/>
        <v/>
      </c>
      <c r="S1110" s="24"/>
      <c r="T1110" s="49" t="str">
        <f t="shared" si="108"/>
        <v/>
      </c>
      <c r="U1110" s="50"/>
      <c r="V1110" s="50"/>
      <c r="W1110" s="26" t="str">
        <f t="shared" ca="1" si="105"/>
        <v/>
      </c>
    </row>
    <row r="1111" spans="1:23" x14ac:dyDescent="0.2">
      <c r="A1111" s="24"/>
      <c r="B1111" s="49" t="str">
        <f t="shared" si="106"/>
        <v/>
      </c>
      <c r="C1111" s="50"/>
      <c r="D1111" s="50"/>
      <c r="E1111" s="26" t="str">
        <f t="shared" ca="1" si="107"/>
        <v/>
      </c>
      <c r="F1111" s="24"/>
      <c r="G1111" s="49">
        <f t="shared" si="104"/>
        <v>1100</v>
      </c>
      <c r="H1111" s="108" t="s">
        <v>297</v>
      </c>
      <c r="I1111" s="108" t="s">
        <v>987</v>
      </c>
      <c r="J1111" s="90">
        <v>0</v>
      </c>
      <c r="K1111" s="90">
        <v>0</v>
      </c>
      <c r="L1111" s="90">
        <v>3.9379739975400003</v>
      </c>
      <c r="M1111" s="90">
        <v>37.1</v>
      </c>
      <c r="N1111" s="90">
        <v>3.7356169561199999</v>
      </c>
      <c r="O1111" s="91">
        <v>47.025452968010001</v>
      </c>
      <c r="P1111" s="91">
        <v>1.64102136408</v>
      </c>
      <c r="Q1111" s="103">
        <v>0.21824323534000001</v>
      </c>
      <c r="R1111" s="26" t="str">
        <f t="shared" ca="1" si="109"/>
        <v/>
      </c>
      <c r="S1111" s="24"/>
      <c r="T1111" s="49" t="str">
        <f t="shared" si="108"/>
        <v/>
      </c>
      <c r="U1111" s="50"/>
      <c r="V1111" s="50"/>
      <c r="W1111" s="26" t="str">
        <f t="shared" ca="1" si="105"/>
        <v/>
      </c>
    </row>
    <row r="1112" spans="1:23" x14ac:dyDescent="0.2">
      <c r="A1112" s="24"/>
      <c r="B1112" s="49" t="str">
        <f t="shared" si="106"/>
        <v/>
      </c>
      <c r="C1112" s="50"/>
      <c r="D1112" s="50"/>
      <c r="E1112" s="26" t="str">
        <f t="shared" ca="1" si="107"/>
        <v/>
      </c>
      <c r="F1112" s="24"/>
      <c r="G1112" s="49">
        <f t="shared" si="104"/>
        <v>1101</v>
      </c>
      <c r="H1112" s="108" t="s">
        <v>297</v>
      </c>
      <c r="I1112" s="108" t="s">
        <v>999</v>
      </c>
      <c r="J1112" s="90">
        <v>0</v>
      </c>
      <c r="K1112" s="90">
        <v>0</v>
      </c>
      <c r="L1112" s="90">
        <v>1.8358217868699997</v>
      </c>
      <c r="M1112" s="90">
        <v>18.600000000000001</v>
      </c>
      <c r="N1112" s="90">
        <v>1.8101718545899999</v>
      </c>
      <c r="O1112" s="91">
        <v>12.783389822529999</v>
      </c>
      <c r="P1112" s="91">
        <v>0</v>
      </c>
      <c r="Q1112" s="103">
        <v>0</v>
      </c>
      <c r="R1112" s="26" t="str">
        <f t="shared" ca="1" si="109"/>
        <v/>
      </c>
      <c r="S1112" s="24"/>
      <c r="T1112" s="49" t="str">
        <f t="shared" si="108"/>
        <v/>
      </c>
      <c r="U1112" s="50"/>
      <c r="V1112" s="50"/>
      <c r="W1112" s="26" t="str">
        <f t="shared" ca="1" si="105"/>
        <v/>
      </c>
    </row>
    <row r="1113" spans="1:23" x14ac:dyDescent="0.2">
      <c r="A1113" s="24"/>
      <c r="B1113" s="49" t="str">
        <f t="shared" si="106"/>
        <v/>
      </c>
      <c r="C1113" s="50"/>
      <c r="D1113" s="50"/>
      <c r="E1113" s="26" t="str">
        <f t="shared" ca="1" si="107"/>
        <v/>
      </c>
      <c r="F1113" s="24"/>
      <c r="G1113" s="49">
        <f t="shared" si="104"/>
        <v>1102</v>
      </c>
      <c r="H1113" s="108" t="s">
        <v>297</v>
      </c>
      <c r="I1113" s="108" t="s">
        <v>1010</v>
      </c>
      <c r="J1113" s="90">
        <v>0</v>
      </c>
      <c r="K1113" s="90">
        <v>0</v>
      </c>
      <c r="L1113" s="90">
        <v>1.0372269999999999</v>
      </c>
      <c r="M1113" s="90">
        <v>23.3</v>
      </c>
      <c r="N1113" s="90">
        <v>1.0351006846499999</v>
      </c>
      <c r="O1113" s="91">
        <v>65.571910474829991</v>
      </c>
      <c r="P1113" s="91">
        <v>0</v>
      </c>
      <c r="Q1113" s="103">
        <v>0</v>
      </c>
      <c r="R1113" s="26" t="str">
        <f t="shared" ca="1" si="109"/>
        <v/>
      </c>
      <c r="S1113" s="24"/>
      <c r="T1113" s="49" t="str">
        <f t="shared" si="108"/>
        <v/>
      </c>
      <c r="U1113" s="50"/>
      <c r="V1113" s="50"/>
      <c r="W1113" s="26" t="str">
        <f t="shared" ca="1" si="105"/>
        <v/>
      </c>
    </row>
    <row r="1114" spans="1:23" x14ac:dyDescent="0.2">
      <c r="A1114" s="24"/>
      <c r="B1114" s="49" t="str">
        <f t="shared" si="106"/>
        <v/>
      </c>
      <c r="C1114" s="50"/>
      <c r="D1114" s="50"/>
      <c r="E1114" s="26" t="str">
        <f t="shared" ca="1" si="107"/>
        <v/>
      </c>
      <c r="F1114" s="24"/>
      <c r="G1114" s="49">
        <f t="shared" si="104"/>
        <v>1103</v>
      </c>
      <c r="H1114" s="108" t="s">
        <v>297</v>
      </c>
      <c r="I1114" s="108" t="s">
        <v>1701</v>
      </c>
      <c r="J1114" s="90">
        <v>0</v>
      </c>
      <c r="K1114" s="90">
        <v>0</v>
      </c>
      <c r="L1114" s="90">
        <v>16.154325981300001</v>
      </c>
      <c r="M1114" s="90">
        <v>123.1</v>
      </c>
      <c r="N1114" s="90">
        <v>16.188007140500002</v>
      </c>
      <c r="O1114" s="91">
        <v>133.18680105132</v>
      </c>
      <c r="P1114" s="91">
        <v>6.357966513600001</v>
      </c>
      <c r="Q1114" s="103">
        <v>1.1602771731799999</v>
      </c>
      <c r="R1114" s="26" t="str">
        <f t="shared" ca="1" si="109"/>
        <v>Error</v>
      </c>
      <c r="S1114" s="24"/>
      <c r="T1114" s="49" t="str">
        <f t="shared" si="108"/>
        <v/>
      </c>
      <c r="U1114" s="50"/>
      <c r="V1114" s="50"/>
      <c r="W1114" s="26" t="str">
        <f t="shared" ca="1" si="105"/>
        <v/>
      </c>
    </row>
    <row r="1115" spans="1:23" x14ac:dyDescent="0.2">
      <c r="A1115" s="24"/>
      <c r="B1115" s="49" t="str">
        <f t="shared" si="106"/>
        <v/>
      </c>
      <c r="C1115" s="50"/>
      <c r="D1115" s="50"/>
      <c r="E1115" s="26" t="str">
        <f t="shared" ca="1" si="107"/>
        <v/>
      </c>
      <c r="F1115" s="24"/>
      <c r="G1115" s="49">
        <f t="shared" si="104"/>
        <v>1104</v>
      </c>
      <c r="H1115" s="108" t="s">
        <v>297</v>
      </c>
      <c r="I1115" s="108" t="s">
        <v>1028</v>
      </c>
      <c r="J1115" s="90">
        <v>0</v>
      </c>
      <c r="K1115" s="90">
        <v>0</v>
      </c>
      <c r="L1115" s="90">
        <v>0.44352273042000007</v>
      </c>
      <c r="M1115" s="90">
        <v>10.1</v>
      </c>
      <c r="N1115" s="90">
        <v>0.42197442875000002</v>
      </c>
      <c r="O1115" s="91">
        <v>11.317077940660001</v>
      </c>
      <c r="P1115" s="91">
        <v>0</v>
      </c>
      <c r="Q1115" s="103">
        <v>0</v>
      </c>
      <c r="R1115" s="26" t="str">
        <f t="shared" ca="1" si="109"/>
        <v/>
      </c>
      <c r="S1115" s="24"/>
      <c r="T1115" s="49" t="str">
        <f t="shared" si="108"/>
        <v/>
      </c>
      <c r="U1115" s="50"/>
      <c r="V1115" s="50"/>
      <c r="W1115" s="26" t="str">
        <f t="shared" ca="1" si="105"/>
        <v/>
      </c>
    </row>
    <row r="1116" spans="1:23" x14ac:dyDescent="0.2">
      <c r="A1116" s="24"/>
      <c r="B1116" s="49" t="str">
        <f t="shared" si="106"/>
        <v/>
      </c>
      <c r="C1116" s="50"/>
      <c r="D1116" s="50"/>
      <c r="E1116" s="26" t="str">
        <f t="shared" ca="1" si="107"/>
        <v/>
      </c>
      <c r="F1116" s="24"/>
      <c r="G1116" s="49">
        <f t="shared" si="104"/>
        <v>1105</v>
      </c>
      <c r="H1116" s="108" t="s">
        <v>297</v>
      </c>
      <c r="I1116" s="108" t="s">
        <v>1038</v>
      </c>
      <c r="J1116" s="90">
        <v>0</v>
      </c>
      <c r="K1116" s="90">
        <v>0</v>
      </c>
      <c r="L1116" s="90">
        <v>0.76196699999999995</v>
      </c>
      <c r="M1116" s="90">
        <v>9.4562310116399999</v>
      </c>
      <c r="N1116" s="90">
        <v>0.74977552800000002</v>
      </c>
      <c r="O1116" s="91">
        <v>20.623453378580002</v>
      </c>
      <c r="P1116" s="91">
        <v>0</v>
      </c>
      <c r="Q1116" s="103">
        <v>0</v>
      </c>
      <c r="R1116" s="26" t="str">
        <f t="shared" ca="1" si="109"/>
        <v/>
      </c>
      <c r="S1116" s="24"/>
      <c r="T1116" s="49" t="str">
        <f t="shared" si="108"/>
        <v/>
      </c>
      <c r="U1116" s="50"/>
      <c r="V1116" s="50"/>
      <c r="W1116" s="26" t="str">
        <f t="shared" ca="1" si="105"/>
        <v/>
      </c>
    </row>
    <row r="1117" spans="1:23" x14ac:dyDescent="0.2">
      <c r="A1117" s="24"/>
      <c r="B1117" s="49" t="str">
        <f t="shared" si="106"/>
        <v/>
      </c>
      <c r="C1117" s="50"/>
      <c r="D1117" s="50"/>
      <c r="E1117" s="26" t="str">
        <f t="shared" ca="1" si="107"/>
        <v/>
      </c>
      <c r="F1117" s="24"/>
      <c r="G1117" s="49">
        <f t="shared" si="104"/>
        <v>1106</v>
      </c>
      <c r="H1117" s="108" t="s">
        <v>297</v>
      </c>
      <c r="I1117" s="108" t="s">
        <v>1048</v>
      </c>
      <c r="J1117" s="90">
        <v>0</v>
      </c>
      <c r="K1117" s="90">
        <v>0</v>
      </c>
      <c r="L1117" s="90">
        <v>1.3537397207399999</v>
      </c>
      <c r="M1117" s="90">
        <v>13.2</v>
      </c>
      <c r="N1117" s="90">
        <v>1.3627507304399997</v>
      </c>
      <c r="O1117" s="91">
        <v>45.889559731769999</v>
      </c>
      <c r="P1117" s="91">
        <v>0</v>
      </c>
      <c r="Q1117" s="103">
        <v>0</v>
      </c>
      <c r="R1117" s="26" t="str">
        <f t="shared" ca="1" si="109"/>
        <v/>
      </c>
      <c r="S1117" s="24"/>
      <c r="T1117" s="49" t="str">
        <f t="shared" si="108"/>
        <v/>
      </c>
      <c r="U1117" s="50"/>
      <c r="V1117" s="50"/>
      <c r="W1117" s="26" t="str">
        <f t="shared" ca="1" si="105"/>
        <v/>
      </c>
    </row>
    <row r="1118" spans="1:23" x14ac:dyDescent="0.2">
      <c r="A1118" s="24"/>
      <c r="B1118" s="49" t="str">
        <f t="shared" si="106"/>
        <v/>
      </c>
      <c r="C1118" s="50"/>
      <c r="D1118" s="50"/>
      <c r="E1118" s="26" t="str">
        <f t="shared" ca="1" si="107"/>
        <v/>
      </c>
      <c r="F1118" s="24"/>
      <c r="G1118" s="49">
        <f t="shared" si="104"/>
        <v>1107</v>
      </c>
      <c r="H1118" s="108" t="s">
        <v>297</v>
      </c>
      <c r="I1118" s="108" t="s">
        <v>1057</v>
      </c>
      <c r="J1118" s="90">
        <v>0</v>
      </c>
      <c r="K1118" s="90">
        <v>0</v>
      </c>
      <c r="L1118" s="90">
        <v>1.6401539999999999</v>
      </c>
      <c r="M1118" s="90">
        <v>46.509634688049999</v>
      </c>
      <c r="N1118" s="90">
        <v>1.6378905874799998</v>
      </c>
      <c r="O1118" s="91">
        <v>114.48649507998002</v>
      </c>
      <c r="P1118" s="91">
        <v>0</v>
      </c>
      <c r="Q1118" s="103">
        <v>0</v>
      </c>
      <c r="R1118" s="26" t="str">
        <f t="shared" ca="1" si="109"/>
        <v/>
      </c>
      <c r="S1118" s="24"/>
      <c r="T1118" s="49" t="str">
        <f t="shared" si="108"/>
        <v/>
      </c>
      <c r="U1118" s="50"/>
      <c r="V1118" s="50"/>
      <c r="W1118" s="26" t="str">
        <f t="shared" ca="1" si="105"/>
        <v/>
      </c>
    </row>
    <row r="1119" spans="1:23" x14ac:dyDescent="0.2">
      <c r="A1119" s="24"/>
      <c r="B1119" s="49" t="str">
        <f t="shared" si="106"/>
        <v/>
      </c>
      <c r="C1119" s="50"/>
      <c r="D1119" s="50"/>
      <c r="E1119" s="26" t="str">
        <f t="shared" ca="1" si="107"/>
        <v/>
      </c>
      <c r="F1119" s="24"/>
      <c r="G1119" s="49">
        <f t="shared" si="104"/>
        <v>1108</v>
      </c>
      <c r="H1119" s="108" t="s">
        <v>297</v>
      </c>
      <c r="I1119" s="108" t="s">
        <v>1066</v>
      </c>
      <c r="J1119" s="90">
        <v>0</v>
      </c>
      <c r="K1119" s="90">
        <v>0</v>
      </c>
      <c r="L1119" s="90">
        <v>32.628415922639995</v>
      </c>
      <c r="M1119" s="90">
        <v>43.3</v>
      </c>
      <c r="N1119" s="90">
        <v>32.674774556579997</v>
      </c>
      <c r="O1119" s="91">
        <v>86.079447585459974</v>
      </c>
      <c r="P1119" s="91">
        <v>3.7862910372300003</v>
      </c>
      <c r="Q1119" s="103">
        <v>0.30228694735</v>
      </c>
      <c r="R1119" s="26" t="str">
        <f t="shared" ca="1" si="109"/>
        <v/>
      </c>
      <c r="S1119" s="24"/>
      <c r="T1119" s="49" t="str">
        <f t="shared" si="108"/>
        <v/>
      </c>
      <c r="U1119" s="50"/>
      <c r="V1119" s="50"/>
      <c r="W1119" s="26" t="str">
        <f t="shared" ca="1" si="105"/>
        <v/>
      </c>
    </row>
    <row r="1120" spans="1:23" x14ac:dyDescent="0.2">
      <c r="A1120" s="24"/>
      <c r="B1120" s="49" t="str">
        <f t="shared" si="106"/>
        <v/>
      </c>
      <c r="C1120" s="50"/>
      <c r="D1120" s="50"/>
      <c r="E1120" s="26" t="str">
        <f t="shared" ca="1" si="107"/>
        <v/>
      </c>
      <c r="F1120" s="24"/>
      <c r="G1120" s="49">
        <f t="shared" si="104"/>
        <v>1109</v>
      </c>
      <c r="H1120" s="108" t="s">
        <v>297</v>
      </c>
      <c r="I1120" s="108" t="s">
        <v>1075</v>
      </c>
      <c r="J1120" s="90">
        <v>0</v>
      </c>
      <c r="K1120" s="90">
        <v>0</v>
      </c>
      <c r="L1120" s="90">
        <v>4.8751860000000002</v>
      </c>
      <c r="M1120" s="90">
        <v>123.6</v>
      </c>
      <c r="N1120" s="90">
        <v>4.8703595658600003</v>
      </c>
      <c r="O1120" s="91">
        <v>154.93416703790001</v>
      </c>
      <c r="P1120" s="91">
        <v>0</v>
      </c>
      <c r="Q1120" s="103">
        <v>0</v>
      </c>
      <c r="R1120" s="26" t="str">
        <f t="shared" ca="1" si="109"/>
        <v/>
      </c>
      <c r="S1120" s="24"/>
      <c r="T1120" s="49" t="str">
        <f t="shared" si="108"/>
        <v/>
      </c>
      <c r="U1120" s="50"/>
      <c r="V1120" s="50"/>
      <c r="W1120" s="26" t="str">
        <f t="shared" ca="1" si="105"/>
        <v/>
      </c>
    </row>
    <row r="1121" spans="1:23" x14ac:dyDescent="0.2">
      <c r="A1121" s="24"/>
      <c r="B1121" s="49" t="str">
        <f t="shared" si="106"/>
        <v/>
      </c>
      <c r="C1121" s="50"/>
      <c r="D1121" s="50"/>
      <c r="E1121" s="26" t="str">
        <f t="shared" ca="1" si="107"/>
        <v/>
      </c>
      <c r="F1121" s="24"/>
      <c r="G1121" s="49">
        <f t="shared" si="104"/>
        <v>1110</v>
      </c>
      <c r="H1121" s="108" t="s">
        <v>298</v>
      </c>
      <c r="I1121" s="108" t="s">
        <v>1702</v>
      </c>
      <c r="J1121" s="90">
        <v>0</v>
      </c>
      <c r="K1121" s="90">
        <v>0</v>
      </c>
      <c r="L1121" s="90">
        <v>0</v>
      </c>
      <c r="M1121" s="90">
        <v>0</v>
      </c>
      <c r="N1121" s="90">
        <v>0</v>
      </c>
      <c r="O1121" s="91">
        <v>144.65398086018001</v>
      </c>
      <c r="P1121" s="91">
        <v>0</v>
      </c>
      <c r="Q1121" s="103">
        <v>0</v>
      </c>
      <c r="R1121" s="26" t="str">
        <f t="shared" ca="1" si="109"/>
        <v>Error</v>
      </c>
      <c r="S1121" s="24"/>
      <c r="T1121" s="49" t="str">
        <f t="shared" si="108"/>
        <v/>
      </c>
      <c r="U1121" s="50"/>
      <c r="V1121" s="50"/>
      <c r="W1121" s="26" t="str">
        <f t="shared" ca="1" si="105"/>
        <v/>
      </c>
    </row>
    <row r="1122" spans="1:23" x14ac:dyDescent="0.2">
      <c r="A1122" s="24"/>
      <c r="B1122" s="49" t="str">
        <f t="shared" si="106"/>
        <v/>
      </c>
      <c r="C1122" s="50"/>
      <c r="D1122" s="50"/>
      <c r="E1122" s="26" t="str">
        <f t="shared" ca="1" si="107"/>
        <v/>
      </c>
      <c r="F1122" s="24"/>
      <c r="G1122" s="49">
        <f t="shared" si="104"/>
        <v>1111</v>
      </c>
      <c r="H1122" s="108" t="s">
        <v>298</v>
      </c>
      <c r="I1122" s="108" t="s">
        <v>1703</v>
      </c>
      <c r="J1122" s="90">
        <v>0</v>
      </c>
      <c r="K1122" s="90">
        <v>0</v>
      </c>
      <c r="L1122" s="90">
        <v>3.2846526900999997</v>
      </c>
      <c r="M1122" s="90">
        <v>10.8</v>
      </c>
      <c r="N1122" s="90">
        <v>3.1743920220000001</v>
      </c>
      <c r="O1122" s="91">
        <v>1466.6945769922299</v>
      </c>
      <c r="P1122" s="91">
        <v>0</v>
      </c>
      <c r="Q1122" s="103">
        <v>0</v>
      </c>
      <c r="R1122" s="26" t="str">
        <f t="shared" ca="1" si="109"/>
        <v>Error</v>
      </c>
      <c r="S1122" s="24"/>
      <c r="T1122" s="49" t="str">
        <f t="shared" si="108"/>
        <v/>
      </c>
      <c r="U1122" s="50"/>
      <c r="V1122" s="50"/>
      <c r="W1122" s="26" t="str">
        <f t="shared" ca="1" si="105"/>
        <v/>
      </c>
    </row>
    <row r="1123" spans="1:23" x14ac:dyDescent="0.2">
      <c r="A1123" s="24"/>
      <c r="B1123" s="49" t="str">
        <f t="shared" si="106"/>
        <v/>
      </c>
      <c r="C1123" s="50"/>
      <c r="D1123" s="50"/>
      <c r="E1123" s="26" t="str">
        <f t="shared" ca="1" si="107"/>
        <v/>
      </c>
      <c r="F1123" s="24"/>
      <c r="G1123" s="49">
        <f t="shared" si="104"/>
        <v>1112</v>
      </c>
      <c r="H1123" s="108" t="s">
        <v>298</v>
      </c>
      <c r="I1123" s="108" t="s">
        <v>390</v>
      </c>
      <c r="J1123" s="90">
        <v>0</v>
      </c>
      <c r="K1123" s="90">
        <v>0</v>
      </c>
      <c r="L1123" s="90">
        <v>0</v>
      </c>
      <c r="M1123" s="90">
        <v>0</v>
      </c>
      <c r="N1123" s="90">
        <v>0.19520699999999999</v>
      </c>
      <c r="O1123" s="91">
        <v>240.76946411139997</v>
      </c>
      <c r="P1123" s="91">
        <v>0</v>
      </c>
      <c r="Q1123" s="103">
        <v>0</v>
      </c>
      <c r="R1123" s="26" t="str">
        <f t="shared" ca="1" si="109"/>
        <v/>
      </c>
      <c r="S1123" s="24"/>
      <c r="T1123" s="49" t="str">
        <f t="shared" si="108"/>
        <v/>
      </c>
      <c r="U1123" s="50"/>
      <c r="V1123" s="50"/>
      <c r="W1123" s="26" t="str">
        <f t="shared" ca="1" si="105"/>
        <v/>
      </c>
    </row>
    <row r="1124" spans="1:23" x14ac:dyDescent="0.2">
      <c r="A1124" s="24"/>
      <c r="B1124" s="49" t="str">
        <f t="shared" si="106"/>
        <v/>
      </c>
      <c r="C1124" s="50"/>
      <c r="D1124" s="50"/>
      <c r="E1124" s="26" t="str">
        <f t="shared" ca="1" si="107"/>
        <v/>
      </c>
      <c r="F1124" s="24"/>
      <c r="G1124" s="49">
        <f t="shared" si="104"/>
        <v>1113</v>
      </c>
      <c r="H1124" s="108" t="s">
        <v>298</v>
      </c>
      <c r="I1124" s="108" t="s">
        <v>420</v>
      </c>
      <c r="J1124" s="90">
        <v>0</v>
      </c>
      <c r="K1124" s="90">
        <v>0</v>
      </c>
      <c r="L1124" s="90">
        <v>0</v>
      </c>
      <c r="M1124" s="90">
        <v>0</v>
      </c>
      <c r="N1124" s="90">
        <v>0.104243</v>
      </c>
      <c r="O1124" s="91">
        <v>226.35092836487999</v>
      </c>
      <c r="P1124" s="91">
        <v>0</v>
      </c>
      <c r="Q1124" s="103">
        <v>0</v>
      </c>
      <c r="R1124" s="26" t="str">
        <f t="shared" ca="1" si="109"/>
        <v/>
      </c>
      <c r="S1124" s="24"/>
      <c r="T1124" s="49" t="str">
        <f t="shared" si="108"/>
        <v/>
      </c>
      <c r="U1124" s="50"/>
      <c r="V1124" s="50"/>
      <c r="W1124" s="26" t="str">
        <f t="shared" ca="1" si="105"/>
        <v/>
      </c>
    </row>
    <row r="1125" spans="1:23" x14ac:dyDescent="0.2">
      <c r="A1125" s="24"/>
      <c r="B1125" s="49" t="str">
        <f t="shared" si="106"/>
        <v/>
      </c>
      <c r="C1125" s="50"/>
      <c r="D1125" s="50"/>
      <c r="E1125" s="26" t="str">
        <f t="shared" ca="1" si="107"/>
        <v/>
      </c>
      <c r="F1125" s="24"/>
      <c r="G1125" s="49">
        <f t="shared" si="104"/>
        <v>1114</v>
      </c>
      <c r="H1125" s="108" t="s">
        <v>298</v>
      </c>
      <c r="I1125" s="108" t="s">
        <v>452</v>
      </c>
      <c r="J1125" s="90">
        <v>0</v>
      </c>
      <c r="K1125" s="90">
        <v>0</v>
      </c>
      <c r="L1125" s="90">
        <v>0</v>
      </c>
      <c r="M1125" s="90">
        <v>0</v>
      </c>
      <c r="N1125" s="90">
        <v>0</v>
      </c>
      <c r="O1125" s="91">
        <v>180.20219869982</v>
      </c>
      <c r="P1125" s="91">
        <v>0</v>
      </c>
      <c r="Q1125" s="103">
        <v>0</v>
      </c>
      <c r="R1125" s="26" t="str">
        <f t="shared" ca="1" si="109"/>
        <v/>
      </c>
      <c r="S1125" s="24"/>
      <c r="T1125" s="49" t="str">
        <f t="shared" si="108"/>
        <v/>
      </c>
      <c r="U1125" s="50"/>
      <c r="V1125" s="50"/>
      <c r="W1125" s="26" t="str">
        <f t="shared" ca="1" si="105"/>
        <v/>
      </c>
    </row>
    <row r="1126" spans="1:23" x14ac:dyDescent="0.2">
      <c r="A1126" s="24"/>
      <c r="B1126" s="49" t="str">
        <f t="shared" si="106"/>
        <v/>
      </c>
      <c r="C1126" s="50"/>
      <c r="D1126" s="50"/>
      <c r="E1126" s="26" t="str">
        <f t="shared" ca="1" si="107"/>
        <v/>
      </c>
      <c r="F1126" s="24"/>
      <c r="G1126" s="49">
        <f t="shared" si="104"/>
        <v>1115</v>
      </c>
      <c r="H1126" s="108" t="s">
        <v>298</v>
      </c>
      <c r="I1126" s="108" t="s">
        <v>1704</v>
      </c>
      <c r="J1126" s="90">
        <v>0</v>
      </c>
      <c r="K1126" s="90">
        <v>0</v>
      </c>
      <c r="L1126" s="90">
        <v>0</v>
      </c>
      <c r="M1126" s="90">
        <v>0</v>
      </c>
      <c r="N1126" s="90">
        <v>0</v>
      </c>
      <c r="O1126" s="91">
        <v>154.75176897700001</v>
      </c>
      <c r="P1126" s="91">
        <v>0</v>
      </c>
      <c r="Q1126" s="103">
        <v>0</v>
      </c>
      <c r="R1126" s="26" t="str">
        <f t="shared" ca="1" si="109"/>
        <v>Error</v>
      </c>
      <c r="S1126" s="24"/>
      <c r="T1126" s="49" t="str">
        <f t="shared" si="108"/>
        <v/>
      </c>
      <c r="U1126" s="50"/>
      <c r="V1126" s="50"/>
      <c r="W1126" s="26" t="str">
        <f t="shared" ca="1" si="105"/>
        <v/>
      </c>
    </row>
    <row r="1127" spans="1:23" x14ac:dyDescent="0.2">
      <c r="A1127" s="24"/>
      <c r="B1127" s="49" t="str">
        <f t="shared" si="106"/>
        <v/>
      </c>
      <c r="C1127" s="50"/>
      <c r="D1127" s="50"/>
      <c r="E1127" s="26" t="str">
        <f t="shared" ca="1" si="107"/>
        <v/>
      </c>
      <c r="F1127" s="24"/>
      <c r="G1127" s="49">
        <f t="shared" si="104"/>
        <v>1116</v>
      </c>
      <c r="H1127" s="108" t="s">
        <v>299</v>
      </c>
      <c r="I1127" s="108" t="s">
        <v>333</v>
      </c>
      <c r="J1127" s="90">
        <v>0</v>
      </c>
      <c r="K1127" s="90">
        <v>0</v>
      </c>
      <c r="L1127" s="90">
        <v>0</v>
      </c>
      <c r="M1127" s="90">
        <v>124.5</v>
      </c>
      <c r="N1127" s="90">
        <v>0</v>
      </c>
      <c r="O1127" s="91">
        <v>1599.1662936463997</v>
      </c>
      <c r="P1127" s="91">
        <v>0</v>
      </c>
      <c r="Q1127" s="103">
        <v>0</v>
      </c>
      <c r="R1127" s="26" t="str">
        <f t="shared" ca="1" si="109"/>
        <v/>
      </c>
      <c r="S1127" s="24"/>
      <c r="T1127" s="49" t="str">
        <f t="shared" si="108"/>
        <v/>
      </c>
      <c r="U1127" s="50"/>
      <c r="V1127" s="50"/>
      <c r="W1127" s="26" t="str">
        <f t="shared" ca="1" si="105"/>
        <v/>
      </c>
    </row>
    <row r="1128" spans="1:23" x14ac:dyDescent="0.2">
      <c r="A1128" s="24"/>
      <c r="B1128" s="49" t="str">
        <f t="shared" si="106"/>
        <v/>
      </c>
      <c r="C1128" s="50"/>
      <c r="D1128" s="50"/>
      <c r="E1128" s="26" t="str">
        <f t="shared" ca="1" si="107"/>
        <v/>
      </c>
      <c r="F1128" s="24"/>
      <c r="G1128" s="49">
        <f t="shared" si="104"/>
        <v>1117</v>
      </c>
      <c r="H1128" s="108" t="s">
        <v>299</v>
      </c>
      <c r="I1128" s="108" t="s">
        <v>361</v>
      </c>
      <c r="J1128" s="90">
        <v>0</v>
      </c>
      <c r="K1128" s="90">
        <v>0</v>
      </c>
      <c r="L1128" s="90">
        <v>5.4555991214399988</v>
      </c>
      <c r="M1128" s="90">
        <v>100.0046713107</v>
      </c>
      <c r="N1128" s="90">
        <v>5.3335277816399991</v>
      </c>
      <c r="O1128" s="91">
        <v>176.75749969149999</v>
      </c>
      <c r="P1128" s="91">
        <v>0</v>
      </c>
      <c r="Q1128" s="103">
        <v>0</v>
      </c>
      <c r="R1128" s="26" t="str">
        <f t="shared" ca="1" si="109"/>
        <v/>
      </c>
      <c r="S1128" s="24"/>
      <c r="T1128" s="49" t="str">
        <f t="shared" si="108"/>
        <v/>
      </c>
      <c r="U1128" s="50"/>
      <c r="V1128" s="50"/>
      <c r="W1128" s="26" t="str">
        <f t="shared" ca="1" si="105"/>
        <v/>
      </c>
    </row>
    <row r="1129" spans="1:23" x14ac:dyDescent="0.2">
      <c r="A1129" s="24"/>
      <c r="B1129" s="49" t="str">
        <f t="shared" si="106"/>
        <v/>
      </c>
      <c r="C1129" s="50"/>
      <c r="D1129" s="50"/>
      <c r="E1129" s="26" t="str">
        <f t="shared" ca="1" si="107"/>
        <v/>
      </c>
      <c r="F1129" s="24"/>
      <c r="G1129" s="49">
        <f t="shared" si="104"/>
        <v>1118</v>
      </c>
      <c r="H1129" s="108" t="s">
        <v>299</v>
      </c>
      <c r="I1129" s="108" t="s">
        <v>391</v>
      </c>
      <c r="J1129" s="90">
        <v>0</v>
      </c>
      <c r="K1129" s="90">
        <v>0</v>
      </c>
      <c r="L1129" s="90">
        <v>6.9009094963999997</v>
      </c>
      <c r="M1129" s="90">
        <v>69</v>
      </c>
      <c r="N1129" s="90">
        <v>6.8891281440600007</v>
      </c>
      <c r="O1129" s="91">
        <v>171.99329534419999</v>
      </c>
      <c r="P1129" s="91">
        <v>0</v>
      </c>
      <c r="Q1129" s="103">
        <v>0</v>
      </c>
      <c r="R1129" s="26" t="str">
        <f t="shared" ca="1" si="109"/>
        <v/>
      </c>
      <c r="S1129" s="24"/>
      <c r="T1129" s="49" t="str">
        <f t="shared" si="108"/>
        <v/>
      </c>
      <c r="U1129" s="50"/>
      <c r="V1129" s="50"/>
      <c r="W1129" s="26" t="str">
        <f t="shared" ca="1" si="105"/>
        <v/>
      </c>
    </row>
    <row r="1130" spans="1:23" x14ac:dyDescent="0.2">
      <c r="A1130" s="24"/>
      <c r="B1130" s="49" t="str">
        <f t="shared" si="106"/>
        <v/>
      </c>
      <c r="C1130" s="50"/>
      <c r="D1130" s="50"/>
      <c r="E1130" s="26" t="str">
        <f t="shared" ca="1" si="107"/>
        <v/>
      </c>
      <c r="F1130" s="24"/>
      <c r="G1130" s="49">
        <f t="shared" si="104"/>
        <v>1119</v>
      </c>
      <c r="H1130" s="108" t="s">
        <v>299</v>
      </c>
      <c r="I1130" s="108" t="s">
        <v>1705</v>
      </c>
      <c r="J1130" s="90">
        <v>0</v>
      </c>
      <c r="K1130" s="90">
        <v>0</v>
      </c>
      <c r="L1130" s="90">
        <v>0</v>
      </c>
      <c r="M1130" s="90">
        <v>0</v>
      </c>
      <c r="N1130" s="90">
        <v>0</v>
      </c>
      <c r="O1130" s="91">
        <v>5.7726784644800002</v>
      </c>
      <c r="P1130" s="91">
        <v>0</v>
      </c>
      <c r="Q1130" s="103">
        <v>0</v>
      </c>
      <c r="R1130" s="26" t="str">
        <f t="shared" ca="1" si="109"/>
        <v>Error</v>
      </c>
      <c r="S1130" s="24"/>
      <c r="T1130" s="49" t="str">
        <f t="shared" si="108"/>
        <v/>
      </c>
      <c r="U1130" s="50"/>
      <c r="V1130" s="50"/>
      <c r="W1130" s="26" t="str">
        <f t="shared" ca="1" si="105"/>
        <v/>
      </c>
    </row>
    <row r="1131" spans="1:23" x14ac:dyDescent="0.2">
      <c r="A1131" s="24"/>
      <c r="B1131" s="49" t="str">
        <f t="shared" si="106"/>
        <v/>
      </c>
      <c r="C1131" s="50"/>
      <c r="D1131" s="50"/>
      <c r="E1131" s="26" t="str">
        <f t="shared" ca="1" si="107"/>
        <v/>
      </c>
      <c r="F1131" s="24"/>
      <c r="G1131" s="49">
        <f t="shared" si="104"/>
        <v>1120</v>
      </c>
      <c r="H1131" s="50"/>
      <c r="I1131" s="50"/>
      <c r="J1131" s="90"/>
      <c r="K1131" s="90"/>
      <c r="L1131" s="90"/>
      <c r="M1131" s="90"/>
      <c r="N1131" s="90"/>
      <c r="O1131" s="91"/>
      <c r="P1131" s="91"/>
      <c r="Q1131" s="103"/>
      <c r="R1131" s="26" t="str">
        <f t="shared" ca="1" si="109"/>
        <v/>
      </c>
      <c r="S1131" s="24"/>
      <c r="T1131" s="49" t="str">
        <f t="shared" si="108"/>
        <v/>
      </c>
      <c r="U1131" s="50"/>
      <c r="V1131" s="50"/>
      <c r="W1131" s="26" t="str">
        <f t="shared" ca="1" si="105"/>
        <v/>
      </c>
    </row>
    <row r="1132" spans="1:23" x14ac:dyDescent="0.2">
      <c r="A1132" s="24"/>
      <c r="B1132" s="49" t="str">
        <f t="shared" si="106"/>
        <v/>
      </c>
      <c r="C1132" s="50"/>
      <c r="D1132" s="50"/>
      <c r="E1132" s="26" t="str">
        <f t="shared" ca="1" si="107"/>
        <v/>
      </c>
      <c r="F1132" s="24"/>
      <c r="G1132" s="49" t="str">
        <f t="shared" si="104"/>
        <v/>
      </c>
      <c r="H1132" s="50"/>
      <c r="I1132" s="50"/>
      <c r="J1132" s="90"/>
      <c r="K1132" s="90"/>
      <c r="L1132" s="90"/>
      <c r="M1132" s="90"/>
      <c r="N1132" s="90"/>
      <c r="O1132" s="91"/>
      <c r="P1132" s="91"/>
      <c r="Q1132" s="103"/>
      <c r="R1132" s="26" t="str">
        <f t="shared" ca="1" si="109"/>
        <v/>
      </c>
      <c r="S1132" s="24"/>
      <c r="T1132" s="49" t="str">
        <f t="shared" si="108"/>
        <v/>
      </c>
      <c r="U1132" s="50"/>
      <c r="V1132" s="50"/>
      <c r="W1132" s="26" t="str">
        <f t="shared" ca="1" si="105"/>
        <v/>
      </c>
    </row>
    <row r="1133" spans="1:23" x14ac:dyDescent="0.2">
      <c r="A1133" s="24"/>
      <c r="B1133" s="49" t="str">
        <f t="shared" si="106"/>
        <v/>
      </c>
      <c r="C1133" s="50"/>
      <c r="D1133" s="50"/>
      <c r="E1133" s="26" t="str">
        <f t="shared" ca="1" si="107"/>
        <v/>
      </c>
      <c r="F1133" s="24"/>
      <c r="G1133" s="49" t="str">
        <f t="shared" si="104"/>
        <v/>
      </c>
      <c r="H1133" s="50"/>
      <c r="I1133" s="50"/>
      <c r="J1133" s="90"/>
      <c r="K1133" s="90"/>
      <c r="L1133" s="90"/>
      <c r="M1133" s="90"/>
      <c r="N1133" s="90"/>
      <c r="O1133" s="91"/>
      <c r="P1133" s="91"/>
      <c r="Q1133" s="103"/>
      <c r="R1133" s="26" t="str">
        <f t="shared" ca="1" si="109"/>
        <v/>
      </c>
      <c r="S1133" s="24"/>
      <c r="T1133" s="49" t="str">
        <f t="shared" si="108"/>
        <v/>
      </c>
      <c r="U1133" s="50"/>
      <c r="V1133" s="50"/>
      <c r="W1133" s="26" t="str">
        <f t="shared" ca="1" si="105"/>
        <v/>
      </c>
    </row>
    <row r="1134" spans="1:23" x14ac:dyDescent="0.2">
      <c r="A1134" s="24"/>
      <c r="B1134" s="24"/>
      <c r="C1134" s="24"/>
      <c r="D1134" s="24"/>
      <c r="E1134" s="24"/>
      <c r="F1134" s="24"/>
      <c r="G1134" s="24"/>
      <c r="H1134" s="50" t="s">
        <v>43</v>
      </c>
      <c r="I1134" s="24"/>
      <c r="J1134" s="90"/>
      <c r="K1134" s="90"/>
      <c r="L1134" s="90"/>
      <c r="M1134" s="90"/>
      <c r="N1134" s="90"/>
      <c r="O1134" s="91"/>
      <c r="P1134" s="91"/>
      <c r="Q1134" s="103"/>
      <c r="R1134" s="24"/>
      <c r="S1134" s="24"/>
      <c r="T1134" s="24"/>
      <c r="U1134" s="24"/>
      <c r="V1134" s="24"/>
      <c r="W1134" s="24"/>
    </row>
    <row r="1135" spans="1:23" hidden="1" x14ac:dyDescent="0.2">
      <c r="U1135" s="1" t="s">
        <v>44</v>
      </c>
      <c r="V1135" s="1" t="s">
        <v>45</v>
      </c>
    </row>
    <row r="1136" spans="1:23" hidden="1" x14ac:dyDescent="0.2">
      <c r="U1136" s="1" t="s">
        <v>44</v>
      </c>
      <c r="V1136" s="1" t="s">
        <v>46</v>
      </c>
    </row>
    <row r="1137" spans="21:22" hidden="1" x14ac:dyDescent="0.2">
      <c r="U1137" s="1" t="s">
        <v>44</v>
      </c>
      <c r="V1137" s="1" t="s">
        <v>47</v>
      </c>
    </row>
    <row r="1138" spans="21:22" hidden="1" x14ac:dyDescent="0.2">
      <c r="U1138" s="1" t="s">
        <v>44</v>
      </c>
      <c r="V1138" s="1" t="s">
        <v>48</v>
      </c>
    </row>
    <row r="1139" spans="21:22" hidden="1" x14ac:dyDescent="0.2">
      <c r="U1139" s="1" t="s">
        <v>49</v>
      </c>
      <c r="V1139" s="1" t="s">
        <v>50</v>
      </c>
    </row>
    <row r="1140" spans="21:22" hidden="1" x14ac:dyDescent="0.2">
      <c r="U1140" s="1" t="s">
        <v>49</v>
      </c>
      <c r="V1140" s="1" t="s">
        <v>51</v>
      </c>
    </row>
  </sheetData>
  <sheetProtection algorithmName="SHA-512" hashValue="39CCtYt0Ba9/jL3kwbSebbLFSQmw3EwGYzIoTMv3zRRxAcendUK8jFeiogXVmxCJb4k1JsSb160rdbNUQutPiw==" saltValue="gAZnbrrxa35qPu0BmuUg/w==" spinCount="100000" sheet="1" selectLockedCells="1"/>
  <mergeCells count="5">
    <mergeCell ref="J10:K10"/>
    <mergeCell ref="L10:M10"/>
    <mergeCell ref="N10:O10"/>
    <mergeCell ref="J9:Q9"/>
    <mergeCell ref="P10:Q10"/>
  </mergeCells>
  <phoneticPr fontId="3" type="noConversion"/>
  <conditionalFormatting sqref="B12:B1134">
    <cfRule type="expression" dxfId="73" priority="270" stopIfTrue="1">
      <formula>NOT(ISNUMBER(INDIRECT(ADDRESS(ROW(),COLUMN()))))</formula>
    </cfRule>
  </conditionalFormatting>
  <conditionalFormatting sqref="C11:C1134">
    <cfRule type="expression" dxfId="72" priority="231" stopIfTrue="1">
      <formula>NOT(ISNUMBER(INDIRECT(ADDRESS(ROW(),COLUMN()-1))))</formula>
    </cfRule>
  </conditionalFormatting>
  <conditionalFormatting sqref="D6">
    <cfRule type="expression" dxfId="71" priority="304" stopIfTrue="1">
      <formula>D$5&lt;&gt;"SI"</formula>
    </cfRule>
  </conditionalFormatting>
  <conditionalFormatting sqref="D11:D1134">
    <cfRule type="expression" dxfId="70" priority="230" stopIfTrue="1">
      <formula>NOT(ISNUMBER(INDIRECT(ADDRESS(ROW(),COLUMN()-2))))</formula>
    </cfRule>
  </conditionalFormatting>
  <conditionalFormatting sqref="G12:G1134">
    <cfRule type="expression" dxfId="69" priority="205" stopIfTrue="1">
      <formula>NOT(ISNUMBER(INDIRECT(ADDRESS(ROW(),COLUMN()))))</formula>
    </cfRule>
  </conditionalFormatting>
  <conditionalFormatting sqref="H11:H1134">
    <cfRule type="expression" dxfId="68" priority="204" stopIfTrue="1">
      <formula>NOT(ISNUMBER(INDIRECT(ADDRESS(ROW(),COLUMN()-1))))</formula>
    </cfRule>
  </conditionalFormatting>
  <conditionalFormatting sqref="I6">
    <cfRule type="expression" dxfId="67" priority="197" stopIfTrue="1">
      <formula>$I$5&lt;&gt;"SI"</formula>
    </cfRule>
  </conditionalFormatting>
  <conditionalFormatting sqref="I11:I1134">
    <cfRule type="expression" dxfId="66" priority="203" stopIfTrue="1">
      <formula>NOT(ISNUMBER(INDIRECT(ADDRESS(ROW(),COLUMN()-2))))</formula>
    </cfRule>
  </conditionalFormatting>
  <conditionalFormatting sqref="J9:J1134">
    <cfRule type="expression" dxfId="65" priority="15" stopIfTrue="1">
      <formula>NOT(ISNUMBER(INDIRECT(ADDRESS(ROW(),COLUMN()-3))))</formula>
    </cfRule>
  </conditionalFormatting>
  <conditionalFormatting sqref="K10:K1134">
    <cfRule type="expression" dxfId="64" priority="17" stopIfTrue="1">
      <formula>NOT(ISNUMBER(INDIRECT(ADDRESS(ROW(),COLUMN()-4))))</formula>
    </cfRule>
  </conditionalFormatting>
  <conditionalFormatting sqref="L10:L1134">
    <cfRule type="expression" dxfId="63" priority="13" stopIfTrue="1">
      <formula>NOT(ISNUMBER(INDIRECT(ADDRESS(ROW(),COLUMN()-5))))</formula>
    </cfRule>
  </conditionalFormatting>
  <conditionalFormatting sqref="M10:M1134">
    <cfRule type="expression" dxfId="62" priority="16" stopIfTrue="1">
      <formula>NOT(ISNUMBER(INDIRECT(ADDRESS(ROW(),COLUMN()-6))))</formula>
    </cfRule>
  </conditionalFormatting>
  <conditionalFormatting sqref="N10:N1134">
    <cfRule type="expression" dxfId="61" priority="10" stopIfTrue="1">
      <formula>NOT(ISNUMBER(INDIRECT(ADDRESS(ROW(),COLUMN()-7))))</formula>
    </cfRule>
  </conditionalFormatting>
  <conditionalFormatting sqref="O10:O1134">
    <cfRule type="expression" dxfId="60" priority="19" stopIfTrue="1">
      <formula>NOT(ISNUMBER(INDIRECT(ADDRESS(ROW(),COLUMN()-8))))</formula>
    </cfRule>
  </conditionalFormatting>
  <conditionalFormatting sqref="P10:P1134">
    <cfRule type="expression" dxfId="59" priority="2" stopIfTrue="1">
      <formula>NOT(ISNUMBER(INDIRECT(ADDRESS(ROW(),COLUMN()-9))))</formula>
    </cfRule>
  </conditionalFormatting>
  <conditionalFormatting sqref="Q10:Q1134">
    <cfRule type="expression" dxfId="58" priority="1" stopIfTrue="1">
      <formula>NOT(ISNUMBER(INDIRECT(ADDRESS(ROW(),COLUMN()-10))))</formula>
    </cfRule>
  </conditionalFormatting>
  <conditionalFormatting sqref="T12:T1134">
    <cfRule type="expression" dxfId="57" priority="202" stopIfTrue="1">
      <formula>NOT(ISNUMBER(INDIRECT(ADDRESS(ROW(),COLUMN()))))</formula>
    </cfRule>
  </conditionalFormatting>
  <conditionalFormatting sqref="U11:U1134">
    <cfRule type="expression" dxfId="56" priority="201" stopIfTrue="1">
      <formula>NOT(ISNUMBER(INDIRECT(ADDRESS(ROW(),COLUMN()-1))))</formula>
    </cfRule>
  </conditionalFormatting>
  <conditionalFormatting sqref="V11:V1134">
    <cfRule type="expression" dxfId="55" priority="200" stopIfTrue="1">
      <formula>NOT(ISNUMBER(INDIRECT(ADDRESS(ROW(),COLUMN()-2))))</formula>
    </cfRule>
  </conditionalFormatting>
  <dataValidations count="7">
    <dataValidation type="list" allowBlank="1" showInputMessage="1" showErrorMessage="1" sqref="D12:D1133 I12:I1133 V12:V1133" xr:uid="{00000000-0002-0000-0100-000000000000}">
      <formula1>INDIRECT(C12)</formula1>
    </dataValidation>
    <dataValidation type="list" allowBlank="1" showInputMessage="1" showErrorMessage="1" sqref="D6 I6" xr:uid="{00000000-0002-0000-0100-000001000000}">
      <formula1>IF(D5="SI",SERVICIO,)</formula1>
    </dataValidation>
    <dataValidation type="list" allowBlank="1" showInputMessage="1" showErrorMessage="1" promptTitle="ereerer" sqref="V5 I5" xr:uid="{00000000-0002-0000-0100-000002000000}">
      <formula1>SI_NO</formula1>
    </dataValidation>
    <dataValidation type="list" allowBlank="1" showInputMessage="1" showErrorMessage="1" sqref="H12:H1134 U361:U709" xr:uid="{C24CDEB1-FE44-48FB-83CA-9E6D56F1D10F}">
      <formula1>IF($I$5="SI",DEPARTAMENTOS,)</formula1>
    </dataValidation>
    <dataValidation type="list" allowBlank="1" showInputMessage="1" showErrorMessage="1" sqref="U12:U360 U710:U1133" xr:uid="{00000000-0002-0000-0100-000004000000}">
      <formula1>IF($V$5="SI",DEPARTAMENTOS,)</formula1>
    </dataValidation>
    <dataValidation type="list" allowBlank="1" showInputMessage="1" showErrorMessage="1" sqref="D5" xr:uid="{00000000-0002-0000-0100-000005000000}">
      <formula1>SI_NO</formula1>
    </dataValidation>
    <dataValidation type="list" allowBlank="1" showInputMessage="1" showErrorMessage="1" sqref="C12:C1133" xr:uid="{00000000-0002-0000-0100-000006000000}">
      <formula1>IF($D$5="SI",DEPARTAMENTOS,)</formula1>
    </dataValidation>
  </dataValidations>
  <pageMargins left="0.75" right="0.75" top="1" bottom="1" header="0" footer="0"/>
  <pageSetup orientation="portrait" r:id="rId1"/>
  <headerFooter alignWithMargins="0">
    <oddHeader>&amp;R&amp;"Aptos"&amp;10&amp;KFF0000 Información pública&amp;1#_x000D_</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indexed="49"/>
  </sheetPr>
  <dimension ref="A1:M94"/>
  <sheetViews>
    <sheetView workbookViewId="0">
      <selection activeCell="B6" sqref="B6"/>
    </sheetView>
  </sheetViews>
  <sheetFormatPr baseColWidth="10" defaultColWidth="0" defaultRowHeight="12.75" zeroHeight="1" x14ac:dyDescent="0.2"/>
  <cols>
    <col min="1" max="1" width="4.28515625" style="1" customWidth="1"/>
    <col min="2" max="2" width="11.42578125" style="1" customWidth="1"/>
    <col min="3" max="3" width="14.5703125" style="1" customWidth="1"/>
    <col min="4" max="4" width="4.28515625" style="1" customWidth="1"/>
    <col min="5" max="5" width="11.42578125" style="1" customWidth="1"/>
    <col min="6" max="6" width="4.28515625" style="1" customWidth="1"/>
    <col min="7" max="11" width="11.42578125" style="1" customWidth="1"/>
    <col min="12" max="12" width="22.85546875" style="1" customWidth="1"/>
    <col min="13" max="13" width="4.28515625" style="24" customWidth="1"/>
    <col min="14" max="16384" width="0" style="1" hidden="1"/>
  </cols>
  <sheetData>
    <row r="1" spans="1:13" x14ac:dyDescent="0.2">
      <c r="A1" s="24"/>
      <c r="B1" s="24"/>
      <c r="C1" s="24"/>
      <c r="D1" s="24"/>
      <c r="E1" s="24"/>
      <c r="F1" s="24"/>
      <c r="G1" s="24"/>
      <c r="H1" s="24"/>
      <c r="I1" s="24"/>
      <c r="J1" s="24"/>
      <c r="K1" s="24"/>
      <c r="L1" s="24"/>
    </row>
    <row r="2" spans="1:13" s="20" customFormat="1" ht="27.75" customHeight="1" x14ac:dyDescent="0.2">
      <c r="A2" s="19" t="s">
        <v>52</v>
      </c>
    </row>
    <row r="3" spans="1:13" x14ac:dyDescent="0.2">
      <c r="A3" s="24"/>
      <c r="B3" s="24"/>
      <c r="C3" s="24"/>
      <c r="D3" s="24"/>
      <c r="E3" s="24"/>
      <c r="F3" s="24"/>
      <c r="G3" s="24"/>
      <c r="H3" s="24"/>
      <c r="I3" s="24"/>
      <c r="J3" s="24"/>
      <c r="K3" s="24"/>
      <c r="L3" s="24"/>
    </row>
    <row r="4" spans="1:13" s="7" customFormat="1" ht="14.25" x14ac:dyDescent="0.2">
      <c r="A4" s="24"/>
      <c r="B4" s="25" t="s">
        <v>53</v>
      </c>
      <c r="D4" s="24"/>
      <c r="E4" s="24"/>
      <c r="F4" s="24"/>
      <c r="G4" s="24"/>
      <c r="H4" s="24"/>
      <c r="I4" s="24"/>
      <c r="J4" s="24"/>
      <c r="K4" s="24"/>
      <c r="L4" s="24"/>
      <c r="M4" s="24"/>
    </row>
    <row r="5" spans="1:13" x14ac:dyDescent="0.2">
      <c r="A5" s="24"/>
      <c r="B5" s="42" t="s">
        <v>54</v>
      </c>
      <c r="C5" s="42" t="e">
        <f>IF(OR('Redes y cobertura'!$D$5="SI",'Redes y cobertura'!#REF!="SI",'Redes y cobertura'!$I$5="SI"),"SI","NO")</f>
        <v>#REF!</v>
      </c>
      <c r="D5" s="24"/>
      <c r="E5" s="24"/>
      <c r="F5" s="24"/>
      <c r="G5" s="24"/>
      <c r="H5" s="24"/>
      <c r="I5" s="24"/>
      <c r="J5" s="24"/>
      <c r="K5" s="24"/>
      <c r="L5" s="24"/>
    </row>
    <row r="6" spans="1:13" s="24" customFormat="1" ht="26.25" customHeight="1" x14ac:dyDescent="0.2">
      <c r="B6" s="39" t="s">
        <v>54</v>
      </c>
      <c r="C6" s="123" t="s">
        <v>55</v>
      </c>
      <c r="D6" s="123"/>
      <c r="E6" s="123"/>
      <c r="F6" s="123"/>
      <c r="G6" s="123"/>
      <c r="H6" s="123"/>
      <c r="I6" s="123"/>
      <c r="J6" s="123"/>
      <c r="K6" s="123"/>
      <c r="L6" s="123"/>
    </row>
    <row r="7" spans="1:13" s="24" customFormat="1" x14ac:dyDescent="0.2"/>
    <row r="8" spans="1:13" s="24" customFormat="1" x14ac:dyDescent="0.2">
      <c r="B8" s="51" t="str">
        <f>IF(AND($B$5="SI",B6="SI"),"SI","NO")</f>
        <v>SI</v>
      </c>
      <c r="C8" s="23" t="s">
        <v>56</v>
      </c>
      <c r="K8" s="27" t="s">
        <v>57</v>
      </c>
      <c r="L8" s="28">
        <v>1000</v>
      </c>
    </row>
    <row r="9" spans="1:13" s="24" customFormat="1" x14ac:dyDescent="0.2">
      <c r="C9" s="134" t="s">
        <v>1706</v>
      </c>
      <c r="D9" s="135"/>
      <c r="E9" s="135"/>
      <c r="F9" s="135"/>
      <c r="G9" s="135"/>
      <c r="H9" s="135"/>
      <c r="I9" s="135"/>
      <c r="J9" s="135"/>
      <c r="K9" s="135"/>
      <c r="L9" s="135"/>
    </row>
    <row r="10" spans="1:13" s="24" customFormat="1" x14ac:dyDescent="0.2">
      <c r="C10" s="136"/>
      <c r="D10" s="136"/>
      <c r="E10" s="136"/>
      <c r="F10" s="136"/>
      <c r="G10" s="136"/>
      <c r="H10" s="136"/>
      <c r="I10" s="136"/>
      <c r="J10" s="136"/>
      <c r="K10" s="136"/>
      <c r="L10" s="136"/>
    </row>
    <row r="11" spans="1:13" s="24" customFormat="1" x14ac:dyDescent="0.2">
      <c r="C11" s="136"/>
      <c r="D11" s="136"/>
      <c r="E11" s="136"/>
      <c r="F11" s="136"/>
      <c r="G11" s="136"/>
      <c r="H11" s="136"/>
      <c r="I11" s="136"/>
      <c r="J11" s="136"/>
      <c r="K11" s="136"/>
      <c r="L11" s="136"/>
    </row>
    <row r="12" spans="1:13" s="24" customFormat="1" x14ac:dyDescent="0.2">
      <c r="C12" s="136"/>
      <c r="D12" s="136"/>
      <c r="E12" s="136"/>
      <c r="F12" s="136"/>
      <c r="G12" s="136"/>
      <c r="H12" s="136"/>
      <c r="I12" s="136"/>
      <c r="J12" s="136"/>
      <c r="K12" s="136"/>
      <c r="L12" s="136"/>
    </row>
    <row r="13" spans="1:13" s="24" customFormat="1" x14ac:dyDescent="0.2">
      <c r="C13" s="136"/>
      <c r="D13" s="136"/>
      <c r="E13" s="136"/>
      <c r="F13" s="136"/>
      <c r="G13" s="136"/>
      <c r="H13" s="136"/>
      <c r="I13" s="136"/>
      <c r="J13" s="136"/>
      <c r="K13" s="136"/>
      <c r="L13" s="136"/>
    </row>
    <row r="14" spans="1:13" s="24" customFormat="1" x14ac:dyDescent="0.2">
      <c r="C14" s="136"/>
      <c r="D14" s="136"/>
      <c r="E14" s="136"/>
      <c r="F14" s="136"/>
      <c r="G14" s="136"/>
      <c r="H14" s="136"/>
      <c r="I14" s="136"/>
      <c r="J14" s="136"/>
      <c r="K14" s="136"/>
      <c r="L14" s="136"/>
    </row>
    <row r="15" spans="1:13" s="24" customFormat="1" x14ac:dyDescent="0.2">
      <c r="C15" s="137"/>
      <c r="D15" s="137"/>
      <c r="E15" s="137"/>
      <c r="F15" s="137"/>
      <c r="G15" s="137"/>
      <c r="H15" s="137"/>
      <c r="I15" s="137"/>
      <c r="J15" s="137"/>
      <c r="K15" s="137"/>
      <c r="L15" s="137"/>
    </row>
    <row r="16" spans="1:13" s="24" customFormat="1" x14ac:dyDescent="0.2">
      <c r="C16" s="26" t="str">
        <f>IF(AND(LEN(SUBSTITUTE(C9," ",""))&gt;L8,B8="SI"),"El máximo de caracteres permitido es "&amp;L8,"")</f>
        <v/>
      </c>
    </row>
    <row r="17" spans="1:12" s="24" customFormat="1" x14ac:dyDescent="0.2"/>
    <row r="18" spans="1:12" s="24" customFormat="1" ht="26.25" customHeight="1" x14ac:dyDescent="0.2">
      <c r="A18" s="51" t="str">
        <f>IF(AND($B$5="SI",B18="SI"),"SI","NO")</f>
        <v>SI</v>
      </c>
      <c r="B18" s="39" t="s">
        <v>54</v>
      </c>
      <c r="C18" s="123" t="s">
        <v>58</v>
      </c>
      <c r="D18" s="138"/>
      <c r="E18" s="138"/>
      <c r="F18" s="138"/>
      <c r="G18" s="138"/>
      <c r="H18" s="138"/>
      <c r="I18" s="138"/>
      <c r="J18" s="138"/>
      <c r="K18" s="138"/>
      <c r="L18" s="138"/>
    </row>
    <row r="19" spans="1:12" s="24" customFormat="1" x14ac:dyDescent="0.2"/>
    <row r="20" spans="1:12" s="24" customFormat="1" x14ac:dyDescent="0.2">
      <c r="B20" s="42">
        <f>IF(A18="SI",1,"")</f>
        <v>1</v>
      </c>
      <c r="C20" s="40" t="s">
        <v>59</v>
      </c>
      <c r="D20" s="139" t="s">
        <v>56</v>
      </c>
      <c r="E20" s="139"/>
      <c r="F20" s="139"/>
      <c r="G20" s="139"/>
      <c r="H20" s="139"/>
      <c r="I20" s="139" t="s">
        <v>60</v>
      </c>
      <c r="J20" s="139"/>
      <c r="K20" s="49" t="s">
        <v>61</v>
      </c>
    </row>
    <row r="21" spans="1:12" s="24" customFormat="1" ht="30" customHeight="1" x14ac:dyDescent="0.2">
      <c r="B21" s="51">
        <f>IF(A18="SI",1,"")</f>
        <v>1</v>
      </c>
      <c r="C21" s="57" t="s">
        <v>1707</v>
      </c>
      <c r="D21" s="133" t="s">
        <v>1708</v>
      </c>
      <c r="E21" s="133"/>
      <c r="F21" s="133"/>
      <c r="G21" s="133"/>
      <c r="H21" s="133"/>
      <c r="I21" s="124" t="s">
        <v>1709</v>
      </c>
      <c r="J21" s="124"/>
      <c r="K21" s="50">
        <v>206</v>
      </c>
    </row>
    <row r="22" spans="1:12" s="24" customFormat="1" ht="30" customHeight="1" x14ac:dyDescent="0.2">
      <c r="B22" s="51">
        <f>IF(AND(C21&lt;&gt;"",ISNUMBER(B21)),B21+1,"")</f>
        <v>2</v>
      </c>
      <c r="C22" s="57" t="s">
        <v>1707</v>
      </c>
      <c r="D22" s="133" t="s">
        <v>1710</v>
      </c>
      <c r="E22" s="133"/>
      <c r="F22" s="133"/>
      <c r="G22" s="133"/>
      <c r="H22" s="133"/>
      <c r="I22" s="124" t="s">
        <v>1709</v>
      </c>
      <c r="J22" s="124"/>
      <c r="K22" s="50">
        <v>102.4</v>
      </c>
    </row>
    <row r="23" spans="1:12" s="24" customFormat="1" ht="30" customHeight="1" x14ac:dyDescent="0.2">
      <c r="B23" s="51">
        <f t="shared" ref="B23:B30" si="0">IF(AND(C22&lt;&gt;"",ISNUMBER(B22)),B22+1,"")</f>
        <v>3</v>
      </c>
      <c r="C23" s="57" t="s">
        <v>1707</v>
      </c>
      <c r="D23" s="133" t="s">
        <v>1711</v>
      </c>
      <c r="E23" s="133"/>
      <c r="F23" s="133"/>
      <c r="G23" s="133"/>
      <c r="H23" s="133"/>
      <c r="I23" s="124" t="s">
        <v>1709</v>
      </c>
      <c r="J23" s="124"/>
      <c r="K23" s="50">
        <v>205.13</v>
      </c>
    </row>
    <row r="24" spans="1:12" ht="30" customHeight="1" x14ac:dyDescent="0.2">
      <c r="A24" s="24"/>
      <c r="B24" s="51">
        <f t="shared" si="0"/>
        <v>4</v>
      </c>
      <c r="C24" s="57" t="s">
        <v>1707</v>
      </c>
      <c r="D24" s="133" t="s">
        <v>1712</v>
      </c>
      <c r="E24" s="133"/>
      <c r="F24" s="133"/>
      <c r="G24" s="133"/>
      <c r="H24" s="133"/>
      <c r="I24" s="124" t="s">
        <v>1709</v>
      </c>
      <c r="J24" s="124"/>
      <c r="K24" s="50">
        <v>101.97</v>
      </c>
      <c r="L24" s="24"/>
    </row>
    <row r="25" spans="1:12" ht="30" customHeight="1" x14ac:dyDescent="0.2">
      <c r="A25" s="24"/>
      <c r="B25" s="51">
        <f t="shared" si="0"/>
        <v>5</v>
      </c>
      <c r="C25" s="57" t="s">
        <v>1713</v>
      </c>
      <c r="D25" s="133" t="s">
        <v>1714</v>
      </c>
      <c r="E25" s="133"/>
      <c r="F25" s="133"/>
      <c r="G25" s="133"/>
      <c r="H25" s="133"/>
      <c r="I25" s="124" t="s">
        <v>1715</v>
      </c>
      <c r="J25" s="124"/>
      <c r="K25" s="50">
        <v>3138.21</v>
      </c>
      <c r="L25" s="24"/>
    </row>
    <row r="26" spans="1:12" ht="30" customHeight="1" x14ac:dyDescent="0.2">
      <c r="A26" s="24"/>
      <c r="B26" s="51">
        <f t="shared" si="0"/>
        <v>6</v>
      </c>
      <c r="C26" s="57" t="s">
        <v>1713</v>
      </c>
      <c r="D26" s="133" t="s">
        <v>1716</v>
      </c>
      <c r="E26" s="133"/>
      <c r="F26" s="133"/>
      <c r="G26" s="133"/>
      <c r="H26" s="133"/>
      <c r="I26" s="124" t="s">
        <v>1715</v>
      </c>
      <c r="J26" s="124"/>
      <c r="K26" s="50">
        <v>3124.99</v>
      </c>
      <c r="L26" s="24"/>
    </row>
    <row r="27" spans="1:12" ht="30" customHeight="1" x14ac:dyDescent="0.2">
      <c r="A27" s="24"/>
      <c r="B27" s="51">
        <f t="shared" si="0"/>
        <v>7</v>
      </c>
      <c r="C27" s="57" t="s">
        <v>1713</v>
      </c>
      <c r="D27" s="133" t="s">
        <v>1717</v>
      </c>
      <c r="E27" s="133"/>
      <c r="F27" s="133"/>
      <c r="G27" s="133"/>
      <c r="H27" s="133"/>
      <c r="I27" s="124" t="s">
        <v>1715</v>
      </c>
      <c r="J27" s="124"/>
      <c r="K27" s="50">
        <v>2066.04</v>
      </c>
      <c r="L27" s="24"/>
    </row>
    <row r="28" spans="1:12" ht="30" customHeight="1" x14ac:dyDescent="0.2">
      <c r="A28" s="24"/>
      <c r="B28" s="51">
        <f t="shared" si="0"/>
        <v>8</v>
      </c>
      <c r="C28" s="57" t="s">
        <v>1713</v>
      </c>
      <c r="D28" s="133" t="s">
        <v>1718</v>
      </c>
      <c r="E28" s="133"/>
      <c r="F28" s="133"/>
      <c r="G28" s="133"/>
      <c r="H28" s="133"/>
      <c r="I28" s="124" t="s">
        <v>1715</v>
      </c>
      <c r="J28" s="124"/>
      <c r="K28" s="50">
        <v>2057.33</v>
      </c>
      <c r="L28" s="24"/>
    </row>
    <row r="29" spans="1:12" ht="30" customHeight="1" x14ac:dyDescent="0.2">
      <c r="A29" s="24"/>
      <c r="B29" s="51">
        <f t="shared" si="0"/>
        <v>9</v>
      </c>
      <c r="C29" s="57" t="s">
        <v>1713</v>
      </c>
      <c r="D29" s="133" t="s">
        <v>1719</v>
      </c>
      <c r="E29" s="133"/>
      <c r="F29" s="133"/>
      <c r="G29" s="133"/>
      <c r="H29" s="133"/>
      <c r="I29" s="124" t="s">
        <v>1715</v>
      </c>
      <c r="J29" s="124"/>
      <c r="K29" s="50">
        <v>1973.27</v>
      </c>
      <c r="L29" s="24"/>
    </row>
    <row r="30" spans="1:12" ht="30" customHeight="1" x14ac:dyDescent="0.2">
      <c r="A30" s="24"/>
      <c r="B30" s="51">
        <f t="shared" si="0"/>
        <v>10</v>
      </c>
      <c r="C30" s="57" t="s">
        <v>1713</v>
      </c>
      <c r="D30" s="133" t="s">
        <v>1720</v>
      </c>
      <c r="E30" s="133"/>
      <c r="F30" s="133"/>
      <c r="G30" s="133"/>
      <c r="H30" s="133"/>
      <c r="I30" s="124" t="s">
        <v>1715</v>
      </c>
      <c r="J30" s="124"/>
      <c r="K30" s="50">
        <v>1964.95</v>
      </c>
      <c r="L30" s="24"/>
    </row>
    <row r="31" spans="1:12" x14ac:dyDescent="0.2">
      <c r="A31" s="24"/>
      <c r="B31" s="24"/>
      <c r="C31" s="24"/>
      <c r="D31" s="24"/>
      <c r="E31" s="24"/>
      <c r="F31" s="24"/>
      <c r="G31" s="24"/>
      <c r="H31" s="24"/>
      <c r="I31" s="24"/>
      <c r="J31" s="24"/>
      <c r="K31" s="24"/>
      <c r="L31" s="24"/>
    </row>
    <row r="32" spans="1:12" x14ac:dyDescent="0.2">
      <c r="A32" s="24"/>
      <c r="B32" s="24"/>
      <c r="C32" s="24"/>
      <c r="D32" s="24"/>
      <c r="E32" s="24"/>
      <c r="F32" s="24"/>
      <c r="G32" s="24"/>
      <c r="H32" s="24"/>
      <c r="I32" s="24"/>
      <c r="J32" s="24"/>
      <c r="K32" s="24"/>
      <c r="L32" s="24"/>
    </row>
    <row r="33" spans="1:12" s="24" customFormat="1" ht="26.25" customHeight="1" x14ac:dyDescent="0.2">
      <c r="B33" s="39" t="s">
        <v>54</v>
      </c>
      <c r="C33" s="123" t="s">
        <v>62</v>
      </c>
      <c r="D33" s="123"/>
      <c r="E33" s="123"/>
      <c r="F33" s="123"/>
      <c r="G33" s="123"/>
      <c r="H33" s="123"/>
      <c r="I33" s="123"/>
      <c r="J33" s="123"/>
      <c r="K33" s="123"/>
      <c r="L33" s="123"/>
    </row>
    <row r="34" spans="1:12" s="24" customFormat="1" x14ac:dyDescent="0.2"/>
    <row r="35" spans="1:12" s="24" customFormat="1" x14ac:dyDescent="0.2">
      <c r="B35" s="51" t="str">
        <f>IF(AND($B$5="SI",B33="SI"),"SI","NO")</f>
        <v>SI</v>
      </c>
      <c r="C35" s="23" t="s">
        <v>63</v>
      </c>
      <c r="E35" s="127" t="s">
        <v>64</v>
      </c>
      <c r="F35" s="127"/>
      <c r="G35" s="127"/>
      <c r="H35" s="127"/>
      <c r="I35" s="127"/>
      <c r="J35" s="127"/>
      <c r="K35" s="127"/>
      <c r="L35" s="127"/>
    </row>
    <row r="36" spans="1:12" s="24" customFormat="1" ht="25.5" customHeight="1" x14ac:dyDescent="0.2">
      <c r="B36" s="44" t="str">
        <f>IF(AND($B$5="SI",B33="SI"),"SI","NO")</f>
        <v>SI</v>
      </c>
      <c r="C36" s="39">
        <v>1720.86</v>
      </c>
      <c r="E36" s="123" t="s">
        <v>65</v>
      </c>
      <c r="F36" s="123"/>
      <c r="G36" s="123"/>
      <c r="H36" s="123"/>
      <c r="I36" s="123"/>
      <c r="J36" s="123"/>
      <c r="K36" s="123"/>
      <c r="L36" s="123"/>
    </row>
    <row r="37" spans="1:12" s="24" customFormat="1" x14ac:dyDescent="0.2">
      <c r="B37" s="58"/>
    </row>
    <row r="38" spans="1:12" s="24" customFormat="1" ht="27" customHeight="1" x14ac:dyDescent="0.2">
      <c r="B38" s="44" t="str">
        <f>IF(AND($B$5="SI",B33="SI"),"SI","NO")</f>
        <v>SI</v>
      </c>
      <c r="C38" s="126" t="s">
        <v>66</v>
      </c>
      <c r="D38" s="126"/>
      <c r="E38" s="126"/>
      <c r="F38" s="126"/>
      <c r="G38" s="39" t="s">
        <v>54</v>
      </c>
      <c r="H38" s="44" t="str">
        <f>G38</f>
        <v>SI</v>
      </c>
      <c r="I38" s="29"/>
      <c r="J38" s="29"/>
      <c r="K38" s="29"/>
      <c r="L38" s="29"/>
    </row>
    <row r="39" spans="1:12" s="24" customFormat="1" x14ac:dyDescent="0.2">
      <c r="B39" s="58"/>
    </row>
    <row r="40" spans="1:12" s="24" customFormat="1" x14ac:dyDescent="0.2">
      <c r="B40" s="44" t="str">
        <f>IF(OR($B$35&lt;&gt;"SI",$H$38&lt;&gt;"SI"),"NO","SI")</f>
        <v>SI</v>
      </c>
      <c r="C40" s="23" t="s">
        <v>63</v>
      </c>
      <c r="E40" s="127" t="s">
        <v>64</v>
      </c>
      <c r="F40" s="127"/>
      <c r="G40" s="127"/>
      <c r="H40" s="127"/>
      <c r="I40" s="127"/>
      <c r="J40" s="127"/>
      <c r="K40" s="127"/>
      <c r="L40" s="127"/>
    </row>
    <row r="41" spans="1:12" s="24" customFormat="1" ht="25.5" customHeight="1" x14ac:dyDescent="0.2">
      <c r="B41" s="44" t="str">
        <f>IF(OR($B$35&lt;&gt;"SI",$H$38&lt;&gt;"SI"),"NO","SI")</f>
        <v>SI</v>
      </c>
      <c r="C41" s="39">
        <v>2041.46</v>
      </c>
      <c r="E41" s="123" t="s">
        <v>67</v>
      </c>
      <c r="F41" s="123"/>
      <c r="G41" s="123"/>
      <c r="H41" s="123"/>
      <c r="I41" s="123"/>
      <c r="J41" s="123"/>
      <c r="K41" s="123"/>
      <c r="L41" s="123"/>
    </row>
    <row r="42" spans="1:12" s="24" customFormat="1" x14ac:dyDescent="0.2"/>
    <row r="43" spans="1:12" s="24" customFormat="1" x14ac:dyDescent="0.2"/>
    <row r="44" spans="1:12" s="24" customFormat="1" ht="26.25" customHeight="1" x14ac:dyDescent="0.2">
      <c r="B44" s="39" t="s">
        <v>54</v>
      </c>
      <c r="C44" s="123" t="s">
        <v>68</v>
      </c>
      <c r="D44" s="123"/>
      <c r="E44" s="123"/>
      <c r="F44" s="123"/>
      <c r="G44" s="123"/>
      <c r="H44" s="123"/>
      <c r="I44" s="123"/>
      <c r="J44" s="123"/>
      <c r="K44" s="123"/>
      <c r="L44" s="123"/>
    </row>
    <row r="45" spans="1:12" s="24" customFormat="1" x14ac:dyDescent="0.2"/>
    <row r="46" spans="1:12" s="24" customFormat="1" ht="14.25" x14ac:dyDescent="0.2">
      <c r="B46" s="51" t="str">
        <f>IF(AND($B$5="SI",B44="SI"),"SI","NO")</f>
        <v>SI</v>
      </c>
      <c r="C46" s="30" t="s">
        <v>69</v>
      </c>
      <c r="E46" s="127" t="s">
        <v>64</v>
      </c>
      <c r="F46" s="127"/>
    </row>
    <row r="47" spans="1:12" ht="25.5" customHeight="1" x14ac:dyDescent="0.2">
      <c r="A47" s="24"/>
      <c r="B47" s="44" t="str">
        <f>IF(AND($B$5="SI",B44="SI"),"SI","NO")</f>
        <v>SI</v>
      </c>
      <c r="C47" s="50" t="s">
        <v>1721</v>
      </c>
      <c r="D47" s="24"/>
      <c r="E47" s="131" t="s">
        <v>70</v>
      </c>
      <c r="F47" s="132"/>
      <c r="G47" s="24"/>
      <c r="H47" s="24"/>
      <c r="I47" s="24"/>
      <c r="J47" s="24"/>
      <c r="K47" s="24"/>
      <c r="L47" s="24"/>
    </row>
    <row r="48" spans="1:12" x14ac:dyDescent="0.2">
      <c r="A48" s="24"/>
      <c r="B48" s="44" t="str">
        <f>IF(AND($B$5="SI",B44="SI"),"SI","NO")</f>
        <v>SI</v>
      </c>
      <c r="C48" s="24"/>
      <c r="D48" s="24"/>
      <c r="E48" s="24"/>
      <c r="F48" s="24"/>
      <c r="G48" s="24"/>
      <c r="H48" s="24"/>
      <c r="I48" s="24"/>
      <c r="J48" s="27" t="s">
        <v>71</v>
      </c>
      <c r="K48" s="28">
        <v>100</v>
      </c>
      <c r="L48" s="24"/>
    </row>
    <row r="49" spans="1:12" ht="14.25" x14ac:dyDescent="0.2">
      <c r="A49" s="24"/>
      <c r="B49" s="44" t="str">
        <f>IF(AND($B$5="SI",B44="SI"),"SI","NO")</f>
        <v>SI</v>
      </c>
      <c r="C49" s="24"/>
      <c r="D49" s="24"/>
      <c r="E49" s="127" t="s">
        <v>69</v>
      </c>
      <c r="F49" s="127"/>
      <c r="G49" s="127" t="s">
        <v>64</v>
      </c>
      <c r="H49" s="127"/>
      <c r="I49" s="127"/>
      <c r="J49" s="127"/>
      <c r="K49" s="127"/>
      <c r="L49" s="24"/>
    </row>
    <row r="50" spans="1:12" ht="25.5" customHeight="1" x14ac:dyDescent="0.2">
      <c r="A50" s="24"/>
      <c r="B50" s="44" t="str">
        <f>IF(AND($B$5="SI",B44="SI"),"SI","NO")</f>
        <v>SI</v>
      </c>
      <c r="C50" s="31" t="s">
        <v>72</v>
      </c>
      <c r="D50" s="44">
        <f>IF(B46="SI",1,"")</f>
        <v>1</v>
      </c>
      <c r="E50" s="121" t="s">
        <v>1721</v>
      </c>
      <c r="F50" s="122"/>
      <c r="G50" s="128" t="s">
        <v>1722</v>
      </c>
      <c r="H50" s="129"/>
      <c r="I50" s="129"/>
      <c r="J50" s="129"/>
      <c r="K50" s="130"/>
      <c r="L50" s="32" t="str">
        <f>IF(AND(LEN(SUBSTITUTE(G50," ",""))&gt;$K$48,$B$46="SI"),"Máximo de caracteres superado","")</f>
        <v/>
      </c>
    </row>
    <row r="51" spans="1:12" ht="25.5" customHeight="1" x14ac:dyDescent="0.2">
      <c r="A51" s="24"/>
      <c r="B51" s="24"/>
      <c r="C51" s="31"/>
      <c r="D51" s="44">
        <f>IF(AND(E50&lt;&gt;"",ISNUMBER(D50)),D50+1,"")</f>
        <v>2</v>
      </c>
      <c r="E51" s="121"/>
      <c r="F51" s="122"/>
      <c r="G51" s="128"/>
      <c r="H51" s="129"/>
      <c r="I51" s="129"/>
      <c r="J51" s="129"/>
      <c r="K51" s="130"/>
      <c r="L51" s="32" t="str">
        <f>IF(AND(LEN(SUBSTITUTE(G51," ",""))&gt;$K$48,$B$46="SI"),"Máximo de caracteres superado","")</f>
        <v/>
      </c>
    </row>
    <row r="52" spans="1:12" ht="25.5" customHeight="1" x14ac:dyDescent="0.2">
      <c r="A52" s="24"/>
      <c r="B52" s="24"/>
      <c r="C52" s="31"/>
      <c r="D52" s="44" t="str">
        <f>IF(AND(E51&lt;&gt;"",ISNUMBER(D51)),D51+1,"")</f>
        <v/>
      </c>
      <c r="E52" s="121"/>
      <c r="F52" s="122"/>
      <c r="G52" s="128"/>
      <c r="H52" s="129"/>
      <c r="I52" s="129"/>
      <c r="J52" s="129"/>
      <c r="K52" s="130"/>
      <c r="L52" s="32" t="str">
        <f>IF(AND(LEN(SUBSTITUTE(G52," ",""))&gt;$K$48,$B$46="SI"),"Máximo de caracteres superado","")</f>
        <v/>
      </c>
    </row>
    <row r="53" spans="1:12" ht="25.5" customHeight="1" x14ac:dyDescent="0.2">
      <c r="A53" s="24"/>
      <c r="B53" s="24"/>
      <c r="C53" s="31"/>
      <c r="D53" s="44" t="str">
        <f>IF(AND(E52&lt;&gt;"",ISNUMBER(D52)),D52+1,"")</f>
        <v/>
      </c>
      <c r="E53" s="121"/>
      <c r="F53" s="122"/>
      <c r="G53" s="128"/>
      <c r="H53" s="129"/>
      <c r="I53" s="129"/>
      <c r="J53" s="129"/>
      <c r="K53" s="130"/>
      <c r="L53" s="32" t="str">
        <f>IF(AND(LEN(SUBSTITUTE(G53," ",""))&gt;$K$48,$B$46="SI"),"Máximo de caracteres superado","")</f>
        <v/>
      </c>
    </row>
    <row r="54" spans="1:12" ht="25.5" customHeight="1" x14ac:dyDescent="0.2">
      <c r="A54" s="24"/>
      <c r="B54" s="24"/>
      <c r="C54" s="31"/>
      <c r="D54" s="44" t="str">
        <f>IF(AND(E53&lt;&gt;"",ISNUMBER(D53)),D53+1,"")</f>
        <v/>
      </c>
      <c r="E54" s="121"/>
      <c r="F54" s="122"/>
      <c r="G54" s="128"/>
      <c r="H54" s="129"/>
      <c r="I54" s="129"/>
      <c r="J54" s="129"/>
      <c r="K54" s="130"/>
      <c r="L54" s="32" t="str">
        <f>IF(AND(LEN(SUBSTITUTE(G54," ",""))&gt;$K$48,$B$46="SI"),"Máximo de caracteres superado","")</f>
        <v/>
      </c>
    </row>
    <row r="55" spans="1:12" x14ac:dyDescent="0.2">
      <c r="A55" s="24"/>
      <c r="B55" s="24"/>
      <c r="C55" s="24"/>
      <c r="D55" s="24"/>
      <c r="E55" s="24"/>
      <c r="F55" s="24"/>
      <c r="G55" s="24"/>
      <c r="H55" s="24"/>
      <c r="I55" s="24"/>
      <c r="J55" s="24"/>
      <c r="K55" s="24"/>
      <c r="L55" s="24"/>
    </row>
    <row r="56" spans="1:12" x14ac:dyDescent="0.2">
      <c r="A56" s="24"/>
      <c r="B56" s="24"/>
      <c r="C56" s="24"/>
      <c r="D56" s="24"/>
      <c r="E56" s="24"/>
      <c r="F56" s="24"/>
      <c r="G56" s="24"/>
      <c r="H56" s="24"/>
      <c r="I56" s="24"/>
      <c r="J56" s="24"/>
      <c r="K56" s="24"/>
      <c r="L56" s="24"/>
    </row>
    <row r="57" spans="1:12" x14ac:dyDescent="0.2">
      <c r="A57" s="24"/>
      <c r="B57" s="24"/>
      <c r="C57" s="24"/>
      <c r="D57" s="24"/>
      <c r="E57" s="24"/>
      <c r="F57" s="24"/>
      <c r="G57" s="24"/>
      <c r="H57" s="24"/>
      <c r="I57" s="24"/>
      <c r="J57" s="24"/>
      <c r="K57" s="24"/>
      <c r="L57" s="24"/>
    </row>
    <row r="58" spans="1:12" ht="26.25" customHeight="1" x14ac:dyDescent="0.2">
      <c r="A58" s="24"/>
      <c r="B58" s="39" t="s">
        <v>54</v>
      </c>
      <c r="C58" s="123" t="s">
        <v>73</v>
      </c>
      <c r="D58" s="123"/>
      <c r="E58" s="123"/>
      <c r="F58" s="123"/>
      <c r="G58" s="123"/>
      <c r="H58" s="123"/>
      <c r="I58" s="123"/>
      <c r="J58" s="123"/>
      <c r="K58" s="123"/>
      <c r="L58" s="123"/>
    </row>
    <row r="59" spans="1:12" x14ac:dyDescent="0.2">
      <c r="A59" s="24"/>
      <c r="B59" s="24"/>
      <c r="C59" s="24"/>
      <c r="D59" s="24"/>
      <c r="E59" s="24"/>
      <c r="F59" s="24"/>
      <c r="G59" s="24"/>
      <c r="H59" s="24"/>
      <c r="I59" s="24"/>
      <c r="J59" s="24"/>
      <c r="K59" s="24"/>
      <c r="L59" s="24"/>
    </row>
    <row r="60" spans="1:12" x14ac:dyDescent="0.2">
      <c r="A60" s="24"/>
      <c r="B60" s="44" t="str">
        <f>IF(AND($B$5="SI",B58="SI"),"SI","NO")</f>
        <v>SI</v>
      </c>
      <c r="C60" s="40" t="s">
        <v>74</v>
      </c>
      <c r="D60" s="125" t="s">
        <v>75</v>
      </c>
      <c r="E60" s="125"/>
      <c r="F60" s="125" t="s">
        <v>76</v>
      </c>
      <c r="G60" s="125"/>
      <c r="H60" s="24"/>
      <c r="I60" s="24"/>
      <c r="J60" s="24"/>
      <c r="K60" s="24"/>
      <c r="L60" s="24"/>
    </row>
    <row r="61" spans="1:12" x14ac:dyDescent="0.2">
      <c r="A61" s="24"/>
      <c r="B61" s="42">
        <f>IF(B60="SI",1,"")</f>
        <v>1</v>
      </c>
      <c r="C61" s="39">
        <v>1</v>
      </c>
      <c r="D61" s="124">
        <v>5.51</v>
      </c>
      <c r="E61" s="124"/>
      <c r="F61" s="124"/>
      <c r="G61" s="124"/>
      <c r="H61" s="24"/>
      <c r="I61" s="24"/>
      <c r="J61" s="24"/>
      <c r="K61" s="24"/>
      <c r="L61" s="24"/>
    </row>
    <row r="62" spans="1:12" x14ac:dyDescent="0.2">
      <c r="A62" s="24"/>
      <c r="B62" s="42">
        <f>IF(AND(C61&lt;&gt;"",ISNUMBER(B61)),B61+1,"")</f>
        <v>2</v>
      </c>
      <c r="C62" s="39"/>
      <c r="D62" s="124"/>
      <c r="E62" s="124"/>
      <c r="F62" s="124"/>
      <c r="G62" s="124"/>
      <c r="H62" s="24"/>
      <c r="I62" s="24"/>
      <c r="J62" s="24"/>
      <c r="K62" s="24"/>
      <c r="L62" s="24"/>
    </row>
    <row r="63" spans="1:12" x14ac:dyDescent="0.2">
      <c r="A63" s="24"/>
      <c r="B63" s="42" t="str">
        <f t="shared" ref="B63:B69" si="1">IF(AND(C62&lt;&gt;"",ISNUMBER(B62)),B62+1,"")</f>
        <v/>
      </c>
      <c r="C63" s="39"/>
      <c r="D63" s="124"/>
      <c r="E63" s="124"/>
      <c r="F63" s="124"/>
      <c r="G63" s="124"/>
      <c r="H63" s="24"/>
      <c r="I63" s="24"/>
      <c r="J63" s="24"/>
      <c r="K63" s="24"/>
      <c r="L63" s="24"/>
    </row>
    <row r="64" spans="1:12" x14ac:dyDescent="0.2">
      <c r="A64" s="24"/>
      <c r="B64" s="42" t="str">
        <f t="shared" si="1"/>
        <v/>
      </c>
      <c r="C64" s="39"/>
      <c r="D64" s="124"/>
      <c r="E64" s="124"/>
      <c r="F64" s="124"/>
      <c r="G64" s="124"/>
      <c r="H64" s="24"/>
      <c r="I64" s="24"/>
      <c r="J64" s="24"/>
      <c r="K64" s="24"/>
      <c r="L64" s="24"/>
    </row>
    <row r="65" spans="1:12" x14ac:dyDescent="0.2">
      <c r="A65" s="24"/>
      <c r="B65" s="42" t="str">
        <f t="shared" si="1"/>
        <v/>
      </c>
      <c r="C65" s="39"/>
      <c r="D65" s="124"/>
      <c r="E65" s="124"/>
      <c r="F65" s="124"/>
      <c r="G65" s="124"/>
      <c r="H65" s="24"/>
      <c r="I65" s="24"/>
      <c r="J65" s="24"/>
      <c r="K65" s="24"/>
      <c r="L65" s="24"/>
    </row>
    <row r="66" spans="1:12" x14ac:dyDescent="0.2">
      <c r="A66" s="24"/>
      <c r="B66" s="42" t="str">
        <f t="shared" si="1"/>
        <v/>
      </c>
      <c r="C66" s="39"/>
      <c r="D66" s="124"/>
      <c r="E66" s="124"/>
      <c r="F66" s="124"/>
      <c r="G66" s="124"/>
      <c r="H66" s="24"/>
      <c r="I66" s="24"/>
      <c r="J66" s="24"/>
      <c r="K66" s="24"/>
      <c r="L66" s="24"/>
    </row>
    <row r="67" spans="1:12" x14ac:dyDescent="0.2">
      <c r="A67" s="24"/>
      <c r="B67" s="42" t="str">
        <f t="shared" si="1"/>
        <v/>
      </c>
      <c r="C67" s="39"/>
      <c r="D67" s="124"/>
      <c r="E67" s="124"/>
      <c r="F67" s="124"/>
      <c r="G67" s="124"/>
      <c r="H67" s="24"/>
      <c r="I67" s="24"/>
      <c r="J67" s="24"/>
      <c r="K67" s="24"/>
      <c r="L67" s="24"/>
    </row>
    <row r="68" spans="1:12" x14ac:dyDescent="0.2">
      <c r="A68" s="24"/>
      <c r="B68" s="42" t="str">
        <f t="shared" si="1"/>
        <v/>
      </c>
      <c r="C68" s="39"/>
      <c r="D68" s="124"/>
      <c r="E68" s="124"/>
      <c r="F68" s="124"/>
      <c r="G68" s="124"/>
      <c r="H68" s="24"/>
      <c r="I68" s="24"/>
      <c r="J68" s="24"/>
      <c r="K68" s="24"/>
      <c r="L68" s="24"/>
    </row>
    <row r="69" spans="1:12" x14ac:dyDescent="0.2">
      <c r="A69" s="24"/>
      <c r="B69" s="42" t="str">
        <f t="shared" si="1"/>
        <v/>
      </c>
      <c r="C69" s="39"/>
      <c r="D69" s="124"/>
      <c r="E69" s="124"/>
      <c r="F69" s="124"/>
      <c r="G69" s="124"/>
      <c r="H69" s="24"/>
      <c r="I69" s="24"/>
      <c r="J69" s="24"/>
      <c r="K69" s="24"/>
      <c r="L69" s="24"/>
    </row>
    <row r="70" spans="1:12" x14ac:dyDescent="0.2">
      <c r="A70" s="24"/>
      <c r="B70" s="42" t="str">
        <f>IF(AND(C69&lt;&gt;"",ISNUMBER(B69)),B69+1,"")</f>
        <v/>
      </c>
      <c r="C70" s="39"/>
      <c r="D70" s="124"/>
      <c r="E70" s="124"/>
      <c r="F70" s="124"/>
      <c r="G70" s="124"/>
      <c r="H70" s="24"/>
      <c r="I70" s="24"/>
      <c r="J70" s="24"/>
      <c r="K70" s="24"/>
      <c r="L70" s="24"/>
    </row>
    <row r="71" spans="1:12" x14ac:dyDescent="0.2">
      <c r="A71" s="24"/>
      <c r="B71" s="24"/>
      <c r="C71" s="24"/>
      <c r="D71" s="24"/>
      <c r="E71" s="24"/>
      <c r="F71" s="24"/>
      <c r="G71" s="24"/>
      <c r="H71" s="24"/>
      <c r="I71" s="24"/>
      <c r="J71" s="24"/>
      <c r="K71" s="24"/>
      <c r="L71" s="24"/>
    </row>
    <row r="72" spans="1:12" x14ac:dyDescent="0.2">
      <c r="A72" s="24"/>
      <c r="B72" s="24"/>
      <c r="C72" s="24"/>
      <c r="D72" s="24"/>
      <c r="E72" s="24"/>
      <c r="F72" s="24"/>
      <c r="G72" s="24"/>
      <c r="H72" s="24"/>
      <c r="I72" s="24"/>
      <c r="J72" s="24"/>
      <c r="K72" s="24"/>
      <c r="L72" s="24"/>
    </row>
    <row r="73" spans="1:12" ht="26.25" customHeight="1" x14ac:dyDescent="0.2">
      <c r="A73" s="24"/>
      <c r="B73" s="39" t="s">
        <v>54</v>
      </c>
      <c r="C73" s="123" t="s">
        <v>77</v>
      </c>
      <c r="D73" s="138"/>
      <c r="E73" s="138"/>
      <c r="F73" s="138"/>
      <c r="G73" s="138"/>
      <c r="H73" s="138"/>
      <c r="I73" s="138"/>
      <c r="J73" s="138"/>
      <c r="K73" s="138"/>
      <c r="L73" s="138"/>
    </row>
    <row r="74" spans="1:12" x14ac:dyDescent="0.2">
      <c r="A74" s="24"/>
      <c r="B74" s="24"/>
      <c r="C74" s="24"/>
      <c r="D74" s="24"/>
      <c r="E74" s="24"/>
      <c r="F74" s="24"/>
      <c r="G74" s="24"/>
      <c r="H74" s="24"/>
      <c r="I74" s="24"/>
      <c r="J74" s="24"/>
      <c r="K74" s="24"/>
      <c r="L74" s="24"/>
    </row>
    <row r="75" spans="1:12" x14ac:dyDescent="0.2">
      <c r="A75" s="24"/>
      <c r="B75" s="24"/>
      <c r="C75" s="24"/>
      <c r="D75" s="24"/>
      <c r="E75" s="24"/>
      <c r="F75" s="24"/>
      <c r="G75" s="24"/>
      <c r="H75" s="24"/>
      <c r="I75" s="24"/>
      <c r="J75" s="24"/>
      <c r="K75" s="24"/>
      <c r="L75" s="24"/>
    </row>
    <row r="76" spans="1:12" s="7" customFormat="1" ht="14.25" x14ac:dyDescent="0.2">
      <c r="A76" s="24"/>
      <c r="B76" s="17" t="s">
        <v>78</v>
      </c>
    </row>
    <row r="77" spans="1:12" x14ac:dyDescent="0.2">
      <c r="A77" s="24"/>
      <c r="B77" s="42" t="str">
        <f>IF(OR(C77="SI",D77="SI"),"SI","NO")</f>
        <v>SI</v>
      </c>
      <c r="C77" s="42" t="str">
        <f>IF(AND('Redes y cobertura'!$D$5&lt;&gt;"SI"),"NO","SI")</f>
        <v>SI</v>
      </c>
      <c r="D77" s="42" t="str">
        <f>'Redes y cobertura'!$I$5</f>
        <v>SI</v>
      </c>
      <c r="E77" s="24"/>
      <c r="F77" s="24"/>
      <c r="G77" s="24"/>
      <c r="H77" s="24"/>
      <c r="I77" s="24"/>
      <c r="J77" s="24"/>
      <c r="K77" s="24"/>
      <c r="L77" s="24"/>
    </row>
    <row r="78" spans="1:12" s="24" customFormat="1" ht="26.25" customHeight="1" x14ac:dyDescent="0.2">
      <c r="B78" s="49" t="s">
        <v>54</v>
      </c>
      <c r="C78" s="123" t="s">
        <v>79</v>
      </c>
      <c r="D78" s="123"/>
      <c r="E78" s="123"/>
      <c r="F78" s="123"/>
      <c r="G78" s="123"/>
      <c r="H78" s="123"/>
      <c r="I78" s="123"/>
      <c r="J78" s="123"/>
      <c r="K78" s="123"/>
      <c r="L78" s="123"/>
    </row>
    <row r="79" spans="1:12" s="24" customFormat="1" ht="26.25" customHeight="1" x14ac:dyDescent="0.2">
      <c r="B79" s="49" t="s">
        <v>54</v>
      </c>
      <c r="C79" s="123" t="s">
        <v>80</v>
      </c>
      <c r="D79" s="123"/>
      <c r="E79" s="123"/>
      <c r="F79" s="123"/>
      <c r="G79" s="123"/>
      <c r="H79" s="123"/>
      <c r="I79" s="123"/>
      <c r="J79" s="123"/>
      <c r="K79" s="123"/>
      <c r="L79" s="123"/>
    </row>
    <row r="80" spans="1:12" s="24" customFormat="1" ht="26.25" customHeight="1" x14ac:dyDescent="0.2">
      <c r="B80" s="49" t="s">
        <v>54</v>
      </c>
      <c r="C80" s="123" t="s">
        <v>81</v>
      </c>
      <c r="D80" s="123"/>
      <c r="E80" s="123"/>
      <c r="F80" s="123"/>
      <c r="G80" s="123"/>
      <c r="H80" s="123"/>
      <c r="I80" s="123"/>
      <c r="J80" s="123"/>
      <c r="K80" s="123"/>
      <c r="L80" s="123"/>
    </row>
    <row r="81" spans="1:12" s="24" customFormat="1" ht="26.25" customHeight="1" x14ac:dyDescent="0.2">
      <c r="B81" s="49" t="s">
        <v>54</v>
      </c>
      <c r="C81" s="123" t="s">
        <v>82</v>
      </c>
      <c r="D81" s="123"/>
      <c r="E81" s="123"/>
      <c r="F81" s="123"/>
      <c r="G81" s="123"/>
      <c r="H81" s="123"/>
      <c r="I81" s="123"/>
      <c r="J81" s="123"/>
      <c r="K81" s="123"/>
      <c r="L81" s="123"/>
    </row>
    <row r="82" spans="1:12" s="24" customFormat="1" ht="26.25" customHeight="1" x14ac:dyDescent="0.2">
      <c r="B82" s="87" t="s">
        <v>54</v>
      </c>
      <c r="C82" s="123" t="s">
        <v>83</v>
      </c>
      <c r="D82" s="123"/>
      <c r="E82" s="123"/>
      <c r="F82" s="123"/>
      <c r="G82" s="123"/>
      <c r="H82" s="123"/>
      <c r="I82" s="123"/>
      <c r="J82" s="123"/>
      <c r="K82" s="123"/>
      <c r="L82" s="123"/>
    </row>
    <row r="83" spans="1:12" ht="26.25" customHeight="1" x14ac:dyDescent="0.2">
      <c r="A83" s="44" t="str">
        <f>IF(B83="SI","SI","NO")</f>
        <v>NO</v>
      </c>
      <c r="B83" s="39" t="s">
        <v>31</v>
      </c>
      <c r="C83" s="123" t="s">
        <v>84</v>
      </c>
      <c r="D83" s="123"/>
      <c r="E83" s="123"/>
      <c r="F83" s="123"/>
      <c r="G83" s="123"/>
      <c r="H83" s="123"/>
      <c r="I83" s="123"/>
      <c r="J83" s="123"/>
      <c r="K83" s="123"/>
      <c r="L83" s="123"/>
    </row>
    <row r="84" spans="1:12" s="24" customFormat="1" x14ac:dyDescent="0.2"/>
    <row r="85" spans="1:12" s="24" customFormat="1" x14ac:dyDescent="0.2">
      <c r="B85" s="44" t="str">
        <f>IF(AND(A83="SI",B77="SI"),"SI","NO")</f>
        <v>NO</v>
      </c>
      <c r="C85" s="120" t="s">
        <v>85</v>
      </c>
      <c r="D85" s="120"/>
      <c r="E85" s="120"/>
      <c r="F85" s="120"/>
      <c r="G85" s="120"/>
      <c r="H85" s="120"/>
      <c r="I85" s="120"/>
      <c r="J85" s="119" t="s">
        <v>57</v>
      </c>
      <c r="K85" s="119"/>
      <c r="L85" s="75">
        <v>500</v>
      </c>
    </row>
    <row r="86" spans="1:12" x14ac:dyDescent="0.2">
      <c r="A86" s="24"/>
      <c r="B86" s="44" t="str">
        <f>IF(AND(A83="SI",B77="SI"),"SI","NO")</f>
        <v>NO</v>
      </c>
      <c r="C86" s="118"/>
      <c r="D86" s="118"/>
      <c r="E86" s="118"/>
      <c r="F86" s="118"/>
      <c r="G86" s="118"/>
      <c r="H86" s="118"/>
      <c r="I86" s="118"/>
      <c r="J86" s="118"/>
      <c r="K86" s="118"/>
      <c r="L86" s="118"/>
    </row>
    <row r="87" spans="1:12" x14ac:dyDescent="0.2">
      <c r="A87" s="24"/>
      <c r="B87" s="24"/>
      <c r="C87" s="118"/>
      <c r="D87" s="118"/>
      <c r="E87" s="118"/>
      <c r="F87" s="118"/>
      <c r="G87" s="118"/>
      <c r="H87" s="118"/>
      <c r="I87" s="118"/>
      <c r="J87" s="118"/>
      <c r="K87" s="118"/>
      <c r="L87" s="118"/>
    </row>
    <row r="88" spans="1:12" x14ac:dyDescent="0.2">
      <c r="A88" s="24"/>
      <c r="B88" s="24"/>
      <c r="C88" s="118"/>
      <c r="D88" s="118"/>
      <c r="E88" s="118"/>
      <c r="F88" s="118"/>
      <c r="G88" s="118"/>
      <c r="H88" s="118"/>
      <c r="I88" s="118"/>
      <c r="J88" s="118"/>
      <c r="K88" s="118"/>
      <c r="L88" s="118"/>
    </row>
    <row r="89" spans="1:12" x14ac:dyDescent="0.2">
      <c r="A89" s="24"/>
      <c r="B89" s="24"/>
      <c r="C89" s="118"/>
      <c r="D89" s="118"/>
      <c r="E89" s="118"/>
      <c r="F89" s="118"/>
      <c r="G89" s="118"/>
      <c r="H89" s="118"/>
      <c r="I89" s="118"/>
      <c r="J89" s="118"/>
      <c r="K89" s="118"/>
      <c r="L89" s="118"/>
    </row>
    <row r="90" spans="1:12" x14ac:dyDescent="0.2">
      <c r="A90" s="24"/>
      <c r="B90" s="24"/>
      <c r="C90" s="118"/>
      <c r="D90" s="118"/>
      <c r="E90" s="118"/>
      <c r="F90" s="118"/>
      <c r="G90" s="118"/>
      <c r="H90" s="118"/>
      <c r="I90" s="118"/>
      <c r="J90" s="118"/>
      <c r="K90" s="118"/>
      <c r="L90" s="118"/>
    </row>
    <row r="91" spans="1:12" x14ac:dyDescent="0.2">
      <c r="A91" s="24"/>
      <c r="B91" s="24"/>
      <c r="C91" s="118"/>
      <c r="D91" s="118"/>
      <c r="E91" s="118"/>
      <c r="F91" s="118"/>
      <c r="G91" s="118"/>
      <c r="H91" s="118"/>
      <c r="I91" s="118"/>
      <c r="J91" s="118"/>
      <c r="K91" s="118"/>
      <c r="L91" s="118"/>
    </row>
    <row r="92" spans="1:12" x14ac:dyDescent="0.2">
      <c r="A92" s="24"/>
      <c r="B92" s="24"/>
      <c r="C92" s="24"/>
      <c r="D92" s="24"/>
      <c r="E92" s="24"/>
      <c r="F92" s="24"/>
      <c r="G92" s="24"/>
      <c r="H92" s="24"/>
      <c r="I92" s="24"/>
      <c r="J92" s="24"/>
      <c r="K92" s="24"/>
      <c r="L92" s="24"/>
    </row>
    <row r="93" spans="1:12" x14ac:dyDescent="0.2">
      <c r="A93" s="24"/>
      <c r="B93" s="24"/>
      <c r="C93" s="24"/>
      <c r="D93" s="24"/>
      <c r="E93" s="24"/>
      <c r="F93" s="24"/>
      <c r="G93" s="24"/>
      <c r="H93" s="24"/>
      <c r="I93" s="24"/>
      <c r="J93" s="24"/>
      <c r="K93" s="24"/>
      <c r="L93" s="24"/>
    </row>
    <row r="94" spans="1:12" x14ac:dyDescent="0.2">
      <c r="A94" s="24"/>
      <c r="B94" s="24"/>
      <c r="C94" s="24"/>
      <c r="D94" s="24"/>
      <c r="E94" s="24"/>
      <c r="F94" s="24"/>
      <c r="G94" s="24"/>
      <c r="H94" s="24"/>
      <c r="I94" s="24"/>
      <c r="J94" s="24"/>
      <c r="K94" s="24"/>
      <c r="L94" s="24"/>
    </row>
  </sheetData>
  <sheetProtection algorithmName="SHA-512" hashValue="A5xy5sUhlGgLz+UWNcniIPpmshsKS9L1TQnZptchYLcGEChHZVdg/bsT+WIVqatTzBfIxJHfpiSeTxELKhsZsw==" saltValue="tZ4DWb3W4cSZl9eOmATqLA==" spinCount="100000" sheet="1" selectLockedCells="1"/>
  <mergeCells count="79">
    <mergeCell ref="D70:E70"/>
    <mergeCell ref="I30:J30"/>
    <mergeCell ref="D20:H20"/>
    <mergeCell ref="G50:K50"/>
    <mergeCell ref="G49:K49"/>
    <mergeCell ref="I26:J26"/>
    <mergeCell ref="D28:H28"/>
    <mergeCell ref="D29:H29"/>
    <mergeCell ref="I29:J29"/>
    <mergeCell ref="I20:J20"/>
    <mergeCell ref="D27:H27"/>
    <mergeCell ref="G51:K51"/>
    <mergeCell ref="D61:E61"/>
    <mergeCell ref="D62:E62"/>
    <mergeCell ref="F61:G61"/>
    <mergeCell ref="F62:G62"/>
    <mergeCell ref="C81:L81"/>
    <mergeCell ref="C33:L33"/>
    <mergeCell ref="G53:K53"/>
    <mergeCell ref="D64:E64"/>
    <mergeCell ref="D65:E65"/>
    <mergeCell ref="F63:G63"/>
    <mergeCell ref="F64:G64"/>
    <mergeCell ref="F65:G65"/>
    <mergeCell ref="D63:E63"/>
    <mergeCell ref="E51:F51"/>
    <mergeCell ref="E50:F50"/>
    <mergeCell ref="E49:F49"/>
    <mergeCell ref="C44:L44"/>
    <mergeCell ref="C58:L58"/>
    <mergeCell ref="C73:L73"/>
    <mergeCell ref="F68:G68"/>
    <mergeCell ref="C9:L15"/>
    <mergeCell ref="D30:H30"/>
    <mergeCell ref="I21:J21"/>
    <mergeCell ref="I22:J22"/>
    <mergeCell ref="I27:J27"/>
    <mergeCell ref="I28:J28"/>
    <mergeCell ref="C18:L18"/>
    <mergeCell ref="D22:H22"/>
    <mergeCell ref="I23:J23"/>
    <mergeCell ref="I24:J24"/>
    <mergeCell ref="I25:J25"/>
    <mergeCell ref="D23:H23"/>
    <mergeCell ref="D24:H24"/>
    <mergeCell ref="D25:H25"/>
    <mergeCell ref="D26:H26"/>
    <mergeCell ref="C6:L6"/>
    <mergeCell ref="C78:L78"/>
    <mergeCell ref="E36:L36"/>
    <mergeCell ref="E41:L41"/>
    <mergeCell ref="D69:E69"/>
    <mergeCell ref="C38:F38"/>
    <mergeCell ref="E35:L35"/>
    <mergeCell ref="E40:L40"/>
    <mergeCell ref="D66:E66"/>
    <mergeCell ref="F69:G69"/>
    <mergeCell ref="G54:K54"/>
    <mergeCell ref="E46:F46"/>
    <mergeCell ref="E47:F47"/>
    <mergeCell ref="G52:K52"/>
    <mergeCell ref="D21:H21"/>
    <mergeCell ref="E52:F52"/>
    <mergeCell ref="C86:L91"/>
    <mergeCell ref="J85:K85"/>
    <mergeCell ref="C85:I85"/>
    <mergeCell ref="E54:F54"/>
    <mergeCell ref="E53:F53"/>
    <mergeCell ref="C82:L82"/>
    <mergeCell ref="C79:L79"/>
    <mergeCell ref="C80:L80"/>
    <mergeCell ref="C83:L83"/>
    <mergeCell ref="D67:E67"/>
    <mergeCell ref="F70:G70"/>
    <mergeCell ref="D60:E60"/>
    <mergeCell ref="F60:G60"/>
    <mergeCell ref="D68:E68"/>
    <mergeCell ref="F66:G66"/>
    <mergeCell ref="F67:G67"/>
  </mergeCells>
  <phoneticPr fontId="3" type="noConversion"/>
  <conditionalFormatting sqref="B6 B18 B33 B44 B58 B73">
    <cfRule type="expression" dxfId="54" priority="24" stopIfTrue="1">
      <formula>$B$5="NO"</formula>
    </cfRule>
  </conditionalFormatting>
  <conditionalFormatting sqref="B78:L81 B83:L83">
    <cfRule type="expression" dxfId="53" priority="17" stopIfTrue="1">
      <formula>$B$77="NO"</formula>
    </cfRule>
  </conditionalFormatting>
  <conditionalFormatting sqref="B82:L82">
    <cfRule type="expression" dxfId="52" priority="5" stopIfTrue="1">
      <formula>$D$77="NO"</formula>
    </cfRule>
  </conditionalFormatting>
  <conditionalFormatting sqref="C35:C36 E35:E36 C38 G38">
    <cfRule type="expression" dxfId="51" priority="70" stopIfTrue="1">
      <formula>$B$35&lt;&gt;"SI"</formula>
    </cfRule>
  </conditionalFormatting>
  <conditionalFormatting sqref="C40:C41 E40:E41">
    <cfRule type="expression" dxfId="50" priority="32" stopIfTrue="1">
      <formula>$B$41="NO"</formula>
    </cfRule>
  </conditionalFormatting>
  <conditionalFormatting sqref="C60:G60">
    <cfRule type="expression" dxfId="49" priority="99" stopIfTrue="1">
      <formula>$B$60&lt;&gt;"SI"</formula>
    </cfRule>
  </conditionalFormatting>
  <conditionalFormatting sqref="C20:K30 C61:G70">
    <cfRule type="expression" dxfId="48" priority="19" stopIfTrue="1">
      <formula>NOT(ISNUMBER(INDIRECT(ADDRESS(ROW(),2))))</formula>
    </cfRule>
  </conditionalFormatting>
  <conditionalFormatting sqref="C8:L8 C9">
    <cfRule type="expression" dxfId="47" priority="59" stopIfTrue="1">
      <formula>$B$8="NO"</formula>
    </cfRule>
  </conditionalFormatting>
  <conditionalFormatting sqref="C85:L91">
    <cfRule type="expression" dxfId="46" priority="1" stopIfTrue="1">
      <formula>$B$85&lt;&gt;"SI"</formula>
    </cfRule>
  </conditionalFormatting>
  <conditionalFormatting sqref="E50:E54 G50:K54">
    <cfRule type="expression" dxfId="45" priority="8" stopIfTrue="1">
      <formula>NOT(ISNUMBER(INDIRECT(ADDRESS(ROW(),4))))</formula>
    </cfRule>
  </conditionalFormatting>
  <conditionalFormatting sqref="E49:K50 C46:C47 E46:F47 J48:K48 C50">
    <cfRule type="expression" dxfId="44" priority="81" stopIfTrue="1">
      <formula>$B$46="NO"</formula>
    </cfRule>
  </conditionalFormatting>
  <dataValidations count="5">
    <dataValidation type="list" allowBlank="1" showInputMessage="1" showErrorMessage="1" sqref="B83" xr:uid="{00000000-0002-0000-0200-000000000000}">
      <formula1>IF($B$77="SI",SI_NO,)</formula1>
    </dataValidation>
    <dataValidation type="list" allowBlank="1" showInputMessage="1" showErrorMessage="1" sqref="B73 B58 B6 B33 B44 G38 B18" xr:uid="{00000000-0002-0000-0200-000001000000}">
      <formula1>SI_NO</formula1>
    </dataValidation>
    <dataValidation type="whole" operator="greaterThanOrEqual" allowBlank="1" showInputMessage="1" showErrorMessage="1" sqref="C62:C70 F62:G70 D62:E70" xr:uid="{00000000-0002-0000-0200-000002000000}">
      <formula1>0</formula1>
    </dataValidation>
    <dataValidation type="decimal" operator="greaterThanOrEqual" allowBlank="1" showInputMessage="1" showErrorMessage="1" sqref="D61:E61 F61:G61 K21 K22:K30" xr:uid="{00000000-0002-0000-0200-000003000000}">
      <formula1>0</formula1>
    </dataValidation>
    <dataValidation operator="greaterThanOrEqual" allowBlank="1" showInputMessage="1" showErrorMessage="1" sqref="C61" xr:uid="{00000000-0002-0000-0200-000004000000}"/>
  </dataValidations>
  <pageMargins left="0.75" right="0.75" top="1" bottom="1" header="0" footer="0"/>
  <pageSetup orientation="portrait" verticalDpi="0" r:id="rId1"/>
  <headerFooter alignWithMargins="0">
    <oddHeader>&amp;R&amp;"Aptos"&amp;10&amp;KFF0000 Información pública&amp;1#_x000D_</oddHeader>
  </headerFooter>
  <ignoredErrors>
    <ignoredError sqref="C5" evalErro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tabColor indexed="49"/>
  </sheetPr>
  <dimension ref="A1:O80"/>
  <sheetViews>
    <sheetView topLeftCell="A33" workbookViewId="0">
      <selection activeCell="G10" sqref="G10:H10"/>
    </sheetView>
  </sheetViews>
  <sheetFormatPr baseColWidth="10" defaultColWidth="0" defaultRowHeight="12.75" zeroHeight="1" x14ac:dyDescent="0.2"/>
  <cols>
    <col min="1" max="1" width="4.28515625" style="1" customWidth="1"/>
    <col min="2" max="4" width="15.42578125" style="1" customWidth="1"/>
    <col min="5" max="14" width="11.42578125" style="1" customWidth="1"/>
    <col min="15" max="15" width="4.28515625" style="1" customWidth="1"/>
    <col min="16" max="16384" width="0" style="1" hidden="1"/>
  </cols>
  <sheetData>
    <row r="1" spans="1:15" x14ac:dyDescent="0.2">
      <c r="A1" s="24"/>
      <c r="B1" s="24"/>
      <c r="C1" s="24"/>
      <c r="D1" s="24"/>
      <c r="E1" s="24"/>
      <c r="F1" s="24"/>
      <c r="G1" s="24"/>
      <c r="H1" s="24"/>
      <c r="I1" s="24"/>
      <c r="J1" s="24"/>
      <c r="K1" s="24"/>
      <c r="L1" s="24"/>
      <c r="M1" s="24"/>
      <c r="N1" s="24"/>
      <c r="O1" s="24"/>
    </row>
    <row r="2" spans="1:15" s="20" customFormat="1" ht="22.5" customHeight="1" x14ac:dyDescent="0.2">
      <c r="A2" s="19" t="s">
        <v>86</v>
      </c>
    </row>
    <row r="3" spans="1:15" x14ac:dyDescent="0.2">
      <c r="A3" s="24"/>
      <c r="B3" s="24"/>
      <c r="C3" s="24"/>
      <c r="D3" s="24"/>
      <c r="E3" s="24"/>
      <c r="F3" s="24"/>
      <c r="G3" s="24"/>
      <c r="H3" s="24"/>
      <c r="I3" s="24"/>
      <c r="J3" s="24"/>
      <c r="K3" s="24"/>
      <c r="L3" s="24"/>
      <c r="M3" s="24"/>
      <c r="N3" s="24"/>
      <c r="O3" s="24"/>
    </row>
    <row r="4" spans="1:15" x14ac:dyDescent="0.2">
      <c r="A4" s="24"/>
      <c r="B4" s="23" t="s">
        <v>87</v>
      </c>
      <c r="C4" s="24"/>
      <c r="D4" s="24"/>
      <c r="E4" s="24"/>
      <c r="F4" s="24"/>
      <c r="G4" s="24"/>
      <c r="H4" s="24"/>
      <c r="I4" s="24"/>
      <c r="J4" s="24"/>
      <c r="K4" s="24"/>
      <c r="L4" s="24"/>
      <c r="M4" s="24"/>
      <c r="N4" s="24"/>
      <c r="O4" s="24"/>
    </row>
    <row r="5" spans="1:15" x14ac:dyDescent="0.2">
      <c r="A5" s="24"/>
      <c r="B5" s="24"/>
      <c r="C5" s="24"/>
      <c r="D5" s="24"/>
      <c r="E5" s="24"/>
      <c r="F5" s="24"/>
      <c r="G5" s="24"/>
      <c r="H5" s="24"/>
      <c r="I5" s="24"/>
      <c r="J5" s="24"/>
      <c r="K5" s="24"/>
      <c r="L5" s="24"/>
      <c r="M5" s="24"/>
      <c r="N5" s="24"/>
      <c r="O5" s="24"/>
    </row>
    <row r="6" spans="1:15" s="7" customFormat="1" ht="19.5" x14ac:dyDescent="0.25">
      <c r="A6" s="24"/>
      <c r="B6" s="35" t="s">
        <v>88</v>
      </c>
      <c r="D6" s="24"/>
      <c r="E6" s="24"/>
      <c r="F6" s="24"/>
      <c r="G6" s="24"/>
      <c r="H6" s="24"/>
      <c r="I6" s="24"/>
      <c r="J6" s="24"/>
      <c r="K6" s="24"/>
      <c r="L6" s="24"/>
      <c r="M6" s="24"/>
      <c r="N6" s="24"/>
      <c r="O6" s="24"/>
    </row>
    <row r="7" spans="1:15" x14ac:dyDescent="0.2">
      <c r="A7" s="24"/>
      <c r="B7" s="24"/>
      <c r="C7" s="24"/>
      <c r="D7" s="24"/>
      <c r="E7" s="24"/>
      <c r="F7" s="24"/>
      <c r="G7" s="24"/>
      <c r="H7" s="24"/>
      <c r="I7" s="24"/>
      <c r="J7" s="24"/>
      <c r="K7" s="24"/>
      <c r="L7" s="24"/>
      <c r="M7" s="24"/>
      <c r="N7" s="24"/>
      <c r="O7" s="24"/>
    </row>
    <row r="8" spans="1:15" ht="15" x14ac:dyDescent="0.2">
      <c r="A8" s="58" t="str">
        <f>IF(AND('Redes y cobertura'!$D$5&lt;&gt;"SI"),"NO","SI")</f>
        <v>SI</v>
      </c>
      <c r="B8" s="152" t="s">
        <v>89</v>
      </c>
      <c r="C8" s="152"/>
      <c r="D8" s="152"/>
      <c r="E8" s="152"/>
      <c r="F8" s="152"/>
      <c r="G8" s="152"/>
      <c r="H8" s="152"/>
      <c r="I8" s="152"/>
      <c r="J8" s="152"/>
      <c r="K8" s="24"/>
      <c r="L8" s="24"/>
      <c r="M8" s="24"/>
      <c r="N8" s="24"/>
      <c r="O8" s="24"/>
    </row>
    <row r="9" spans="1:15" ht="26.25" customHeight="1" x14ac:dyDescent="0.2">
      <c r="A9" s="24"/>
      <c r="B9" s="153" t="s">
        <v>90</v>
      </c>
      <c r="C9" s="154"/>
      <c r="D9" s="155"/>
      <c r="E9" s="156" t="s">
        <v>91</v>
      </c>
      <c r="F9" s="157"/>
      <c r="G9" s="156" t="s">
        <v>92</v>
      </c>
      <c r="H9" s="157"/>
      <c r="I9" s="156" t="s">
        <v>93</v>
      </c>
      <c r="J9" s="157"/>
      <c r="K9" s="24"/>
      <c r="L9" s="24"/>
      <c r="M9" s="24"/>
      <c r="N9" s="24"/>
      <c r="O9" s="24"/>
    </row>
    <row r="10" spans="1:15" ht="25.5" customHeight="1" x14ac:dyDescent="0.2">
      <c r="A10" s="24"/>
      <c r="B10" s="142" t="s">
        <v>94</v>
      </c>
      <c r="C10" s="143"/>
      <c r="D10" s="144"/>
      <c r="E10" s="140">
        <v>1</v>
      </c>
      <c r="F10" s="141"/>
      <c r="G10" s="121">
        <v>11</v>
      </c>
      <c r="H10" s="122"/>
      <c r="I10" s="140">
        <f t="shared" ref="I10:I15" si="0">IF(AND(E10&lt;&gt;"",G10&lt;&gt;""),IF(G10&lt;E10,"Error",G10-E10+1),"")</f>
        <v>11</v>
      </c>
      <c r="J10" s="141"/>
      <c r="K10" s="33" t="str">
        <f t="shared" ref="K10:K15" si="1">IF(AND(E10&lt;&gt;"",G10&lt;&gt;""),IF(G10&lt;E10,"Error",""),"")</f>
        <v/>
      </c>
      <c r="L10" s="24"/>
      <c r="M10" s="24"/>
      <c r="N10" s="24"/>
      <c r="O10" s="24"/>
    </row>
    <row r="11" spans="1:15" ht="30.75" customHeight="1" x14ac:dyDescent="0.2">
      <c r="A11" s="24"/>
      <c r="B11" s="142" t="s">
        <v>95</v>
      </c>
      <c r="C11" s="143"/>
      <c r="D11" s="144"/>
      <c r="E11" s="121">
        <v>12</v>
      </c>
      <c r="F11" s="122"/>
      <c r="G11" s="121">
        <v>18</v>
      </c>
      <c r="H11" s="122"/>
      <c r="I11" s="140">
        <f t="shared" si="0"/>
        <v>7</v>
      </c>
      <c r="J11" s="141"/>
      <c r="K11" s="33" t="str">
        <f t="shared" si="1"/>
        <v/>
      </c>
      <c r="L11" s="24"/>
      <c r="M11" s="24"/>
      <c r="N11" s="24"/>
      <c r="O11" s="24"/>
    </row>
    <row r="12" spans="1:15" ht="43.5" customHeight="1" x14ac:dyDescent="0.2">
      <c r="A12" s="24"/>
      <c r="B12" s="142" t="s">
        <v>96</v>
      </c>
      <c r="C12" s="143"/>
      <c r="D12" s="144"/>
      <c r="E12" s="121">
        <v>19</v>
      </c>
      <c r="F12" s="122"/>
      <c r="G12" s="121">
        <v>23</v>
      </c>
      <c r="H12" s="122"/>
      <c r="I12" s="140">
        <f t="shared" si="0"/>
        <v>5</v>
      </c>
      <c r="J12" s="141"/>
      <c r="K12" s="33" t="str">
        <f t="shared" si="1"/>
        <v/>
      </c>
      <c r="L12" s="24"/>
      <c r="M12" s="24"/>
      <c r="N12" s="24"/>
      <c r="O12" s="24"/>
    </row>
    <row r="13" spans="1:15" ht="27" customHeight="1" x14ac:dyDescent="0.2">
      <c r="A13" s="24"/>
      <c r="B13" s="142" t="s">
        <v>97</v>
      </c>
      <c r="C13" s="143"/>
      <c r="D13" s="144"/>
      <c r="E13" s="121">
        <v>24</v>
      </c>
      <c r="F13" s="122"/>
      <c r="G13" s="121">
        <v>26</v>
      </c>
      <c r="H13" s="122"/>
      <c r="I13" s="140">
        <f t="shared" ref="I13" si="2">IF(AND(E13&lt;&gt;"",G13&lt;&gt;""),IF(G13&lt;E13,"Error",G13-E13+1),"")</f>
        <v>3</v>
      </c>
      <c r="J13" s="141"/>
      <c r="K13" s="33"/>
      <c r="L13" s="24"/>
      <c r="M13" s="24"/>
      <c r="N13" s="24"/>
      <c r="O13" s="24"/>
    </row>
    <row r="14" spans="1:15" ht="27.75" customHeight="1" x14ac:dyDescent="0.2">
      <c r="A14" s="24"/>
      <c r="B14" s="142" t="s">
        <v>98</v>
      </c>
      <c r="C14" s="143"/>
      <c r="D14" s="144"/>
      <c r="E14" s="121">
        <v>27</v>
      </c>
      <c r="F14" s="122"/>
      <c r="G14" s="121">
        <v>30</v>
      </c>
      <c r="H14" s="122"/>
      <c r="I14" s="140">
        <f t="shared" si="0"/>
        <v>4</v>
      </c>
      <c r="J14" s="141"/>
      <c r="K14" s="33" t="str">
        <f t="shared" si="1"/>
        <v/>
      </c>
      <c r="L14" s="24"/>
      <c r="M14" s="24"/>
      <c r="N14" s="24"/>
      <c r="O14" s="24"/>
    </row>
    <row r="15" spans="1:15" ht="37.5" customHeight="1" x14ac:dyDescent="0.2">
      <c r="A15" s="24"/>
      <c r="B15" s="142" t="s">
        <v>99</v>
      </c>
      <c r="C15" s="143"/>
      <c r="D15" s="144"/>
      <c r="E15" s="121">
        <v>30</v>
      </c>
      <c r="F15" s="122"/>
      <c r="G15" s="121">
        <v>30</v>
      </c>
      <c r="H15" s="122"/>
      <c r="I15" s="140">
        <f t="shared" si="0"/>
        <v>1</v>
      </c>
      <c r="J15" s="141"/>
      <c r="K15" s="33" t="str">
        <f t="shared" si="1"/>
        <v/>
      </c>
      <c r="L15" s="24"/>
      <c r="M15" s="24"/>
      <c r="N15" s="24"/>
      <c r="O15" s="24"/>
    </row>
    <row r="16" spans="1:15" ht="24" customHeight="1" x14ac:dyDescent="0.2">
      <c r="A16" s="24"/>
      <c r="B16" s="24"/>
      <c r="C16" s="24"/>
      <c r="D16" s="24"/>
      <c r="E16" s="24"/>
      <c r="F16" s="24"/>
      <c r="G16" s="161" t="s">
        <v>100</v>
      </c>
      <c r="H16" s="162"/>
      <c r="I16" s="140">
        <f>MAX(G10:H15)</f>
        <v>30</v>
      </c>
      <c r="J16" s="141"/>
      <c r="K16" s="24"/>
      <c r="L16" s="24"/>
      <c r="M16" s="24"/>
      <c r="N16" s="24"/>
      <c r="O16" s="24"/>
    </row>
    <row r="17" spans="1:15" x14ac:dyDescent="0.2">
      <c r="A17" s="24"/>
      <c r="B17" s="24"/>
      <c r="C17" s="24"/>
      <c r="D17" s="24"/>
      <c r="E17" s="24"/>
      <c r="F17" s="24"/>
      <c r="G17" s="24"/>
      <c r="H17" s="24"/>
      <c r="I17" s="24"/>
      <c r="J17" s="24"/>
      <c r="K17" s="24"/>
      <c r="L17" s="24"/>
      <c r="M17" s="24"/>
      <c r="N17" s="24"/>
      <c r="O17" s="24"/>
    </row>
    <row r="18" spans="1:15" x14ac:dyDescent="0.2">
      <c r="A18" s="24"/>
      <c r="B18" s="24"/>
      <c r="C18" s="24"/>
      <c r="D18" s="24"/>
      <c r="E18" s="24"/>
      <c r="F18" s="24"/>
      <c r="G18" s="24"/>
      <c r="H18" s="24"/>
      <c r="I18" s="24"/>
      <c r="J18" s="24"/>
      <c r="K18" s="24"/>
      <c r="L18" s="24"/>
      <c r="M18" s="24"/>
      <c r="N18" s="24"/>
      <c r="O18" s="24"/>
    </row>
    <row r="19" spans="1:15" ht="15" x14ac:dyDescent="0.2">
      <c r="A19" s="58" t="str">
        <f>'Redes y cobertura'!$I$5</f>
        <v>SI</v>
      </c>
      <c r="B19" s="152" t="s">
        <v>101</v>
      </c>
      <c r="C19" s="152"/>
      <c r="D19" s="152"/>
      <c r="E19" s="152"/>
      <c r="F19" s="152"/>
      <c r="G19" s="152"/>
      <c r="H19" s="152"/>
      <c r="I19" s="152"/>
      <c r="J19" s="152"/>
      <c r="K19" s="24"/>
      <c r="L19" s="24"/>
      <c r="M19" s="24"/>
      <c r="N19" s="24"/>
      <c r="O19" s="24"/>
    </row>
    <row r="20" spans="1:15" ht="26.25" customHeight="1" x14ac:dyDescent="0.2">
      <c r="A20" s="24"/>
      <c r="B20" s="153" t="s">
        <v>90</v>
      </c>
      <c r="C20" s="154"/>
      <c r="D20" s="155"/>
      <c r="E20" s="156" t="s">
        <v>91</v>
      </c>
      <c r="F20" s="157"/>
      <c r="G20" s="156" t="s">
        <v>92</v>
      </c>
      <c r="H20" s="157"/>
      <c r="I20" s="156" t="s">
        <v>93</v>
      </c>
      <c r="J20" s="157"/>
      <c r="K20" s="24"/>
      <c r="L20" s="24"/>
      <c r="M20" s="24"/>
      <c r="N20" s="24"/>
      <c r="O20" s="24"/>
    </row>
    <row r="21" spans="1:15" ht="25.5" customHeight="1" x14ac:dyDescent="0.2">
      <c r="A21" s="24"/>
      <c r="B21" s="142" t="s">
        <v>94</v>
      </c>
      <c r="C21" s="143"/>
      <c r="D21" s="144"/>
      <c r="E21" s="140">
        <v>1</v>
      </c>
      <c r="F21" s="141"/>
      <c r="G21" s="121">
        <v>4</v>
      </c>
      <c r="H21" s="122"/>
      <c r="I21" s="140">
        <f t="shared" ref="I21:I27" si="3">IF(AND(E21&lt;&gt;"",G21&lt;&gt;""),IF(G21&lt;E21,"Error",G21-E21+1),"")</f>
        <v>4</v>
      </c>
      <c r="J21" s="141"/>
      <c r="K21" s="24"/>
      <c r="L21" s="24"/>
      <c r="M21" s="24"/>
      <c r="N21" s="24"/>
      <c r="O21" s="24"/>
    </row>
    <row r="22" spans="1:15" ht="30.75" customHeight="1" x14ac:dyDescent="0.2">
      <c r="A22" s="24"/>
      <c r="B22" s="142" t="s">
        <v>95</v>
      </c>
      <c r="C22" s="143"/>
      <c r="D22" s="144"/>
      <c r="E22" s="121">
        <v>5</v>
      </c>
      <c r="F22" s="122"/>
      <c r="G22" s="121">
        <v>10</v>
      </c>
      <c r="H22" s="122"/>
      <c r="I22" s="140">
        <f t="shared" si="3"/>
        <v>6</v>
      </c>
      <c r="J22" s="141"/>
      <c r="K22" s="24"/>
      <c r="L22" s="24"/>
      <c r="M22" s="24"/>
      <c r="N22" s="24"/>
      <c r="O22" s="24"/>
    </row>
    <row r="23" spans="1:15" ht="43.5" customHeight="1" x14ac:dyDescent="0.2">
      <c r="A23" s="24"/>
      <c r="B23" s="142" t="s">
        <v>96</v>
      </c>
      <c r="C23" s="143"/>
      <c r="D23" s="144"/>
      <c r="E23" s="121">
        <v>11</v>
      </c>
      <c r="F23" s="122"/>
      <c r="G23" s="121">
        <v>18</v>
      </c>
      <c r="H23" s="122"/>
      <c r="I23" s="140">
        <f t="shared" si="3"/>
        <v>8</v>
      </c>
      <c r="J23" s="141"/>
      <c r="K23" s="24"/>
      <c r="L23" s="24"/>
      <c r="M23" s="24"/>
      <c r="N23" s="24"/>
      <c r="O23" s="24"/>
    </row>
    <row r="24" spans="1:15" ht="43.5" customHeight="1" x14ac:dyDescent="0.2">
      <c r="A24" s="24"/>
      <c r="B24" s="142" t="s">
        <v>102</v>
      </c>
      <c r="C24" s="143"/>
      <c r="D24" s="144"/>
      <c r="E24" s="121">
        <v>11</v>
      </c>
      <c r="F24" s="122"/>
      <c r="G24" s="121">
        <v>18</v>
      </c>
      <c r="H24" s="122"/>
      <c r="I24" s="140">
        <f t="shared" ref="I24" si="4">IF(AND(E24&lt;&gt;"",G24&lt;&gt;""),IF(G24&lt;E24,"Error",G24-E24+1),"")</f>
        <v>8</v>
      </c>
      <c r="J24" s="141"/>
      <c r="K24" s="24"/>
      <c r="L24" s="24"/>
      <c r="M24" s="24"/>
      <c r="N24" s="24"/>
      <c r="O24" s="24"/>
    </row>
    <row r="25" spans="1:15" ht="23.25" customHeight="1" x14ac:dyDescent="0.2">
      <c r="A25" s="24"/>
      <c r="B25" s="142" t="s">
        <v>97</v>
      </c>
      <c r="C25" s="143"/>
      <c r="D25" s="144"/>
      <c r="E25" s="121">
        <v>19</v>
      </c>
      <c r="F25" s="122"/>
      <c r="G25" s="121">
        <v>24</v>
      </c>
      <c r="H25" s="122"/>
      <c r="I25" s="140">
        <f t="shared" si="3"/>
        <v>6</v>
      </c>
      <c r="J25" s="141"/>
      <c r="K25" s="24"/>
      <c r="L25" s="24"/>
      <c r="M25" s="24"/>
      <c r="N25" s="24"/>
      <c r="O25" s="24"/>
    </row>
    <row r="26" spans="1:15" ht="27.75" customHeight="1" x14ac:dyDescent="0.2">
      <c r="A26" s="24"/>
      <c r="B26" s="142" t="s">
        <v>98</v>
      </c>
      <c r="C26" s="143"/>
      <c r="D26" s="144"/>
      <c r="E26" s="121">
        <v>25</v>
      </c>
      <c r="F26" s="122"/>
      <c r="G26" s="121">
        <v>29</v>
      </c>
      <c r="H26" s="122"/>
      <c r="I26" s="140">
        <f t="shared" si="3"/>
        <v>5</v>
      </c>
      <c r="J26" s="141"/>
      <c r="K26" s="24"/>
      <c r="L26" s="24"/>
      <c r="M26" s="24"/>
      <c r="N26" s="24"/>
      <c r="O26" s="24"/>
    </row>
    <row r="27" spans="1:15" ht="37.5" customHeight="1" x14ac:dyDescent="0.2">
      <c r="A27" s="24"/>
      <c r="B27" s="142" t="s">
        <v>99</v>
      </c>
      <c r="C27" s="143"/>
      <c r="D27" s="144"/>
      <c r="E27" s="121">
        <v>30</v>
      </c>
      <c r="F27" s="122"/>
      <c r="G27" s="121">
        <v>30</v>
      </c>
      <c r="H27" s="122"/>
      <c r="I27" s="140">
        <f t="shared" si="3"/>
        <v>1</v>
      </c>
      <c r="J27" s="141"/>
      <c r="K27" s="24"/>
      <c r="L27" s="24"/>
      <c r="M27" s="24"/>
      <c r="N27" s="24"/>
      <c r="O27" s="24"/>
    </row>
    <row r="28" spans="1:15" ht="24" customHeight="1" x14ac:dyDescent="0.2">
      <c r="A28" s="24"/>
      <c r="B28" s="24"/>
      <c r="C28" s="24"/>
      <c r="D28" s="24"/>
      <c r="E28" s="24"/>
      <c r="F28" s="24"/>
      <c r="G28" s="161" t="s">
        <v>100</v>
      </c>
      <c r="H28" s="162"/>
      <c r="I28" s="140">
        <f>MAX(G21:H27)</f>
        <v>30</v>
      </c>
      <c r="J28" s="141"/>
      <c r="K28" s="24"/>
      <c r="L28" s="24"/>
      <c r="M28" s="24"/>
      <c r="N28" s="24"/>
      <c r="O28" s="24"/>
    </row>
    <row r="29" spans="1:15" x14ac:dyDescent="0.2">
      <c r="A29" s="24"/>
      <c r="B29" s="24"/>
      <c r="C29" s="24"/>
      <c r="D29" s="24"/>
      <c r="E29" s="24"/>
      <c r="F29" s="24"/>
      <c r="G29" s="24"/>
      <c r="H29" s="24"/>
      <c r="I29" s="24"/>
      <c r="J29" s="24"/>
      <c r="K29" s="24"/>
      <c r="L29" s="24"/>
      <c r="M29" s="24"/>
      <c r="N29" s="24"/>
      <c r="O29" s="24"/>
    </row>
    <row r="30" spans="1:15" x14ac:dyDescent="0.2">
      <c r="A30" s="24"/>
      <c r="B30" s="24"/>
      <c r="C30" s="24"/>
      <c r="D30" s="24"/>
      <c r="E30" s="24"/>
      <c r="F30" s="24"/>
      <c r="G30" s="24"/>
      <c r="H30" s="24"/>
      <c r="I30" s="24"/>
      <c r="J30" s="24"/>
      <c r="K30" s="24"/>
      <c r="L30" s="24"/>
      <c r="M30" s="24"/>
      <c r="N30" s="24"/>
      <c r="O30" s="24"/>
    </row>
    <row r="31" spans="1:15" s="7" customFormat="1" ht="19.5" x14ac:dyDescent="0.25">
      <c r="A31" s="24"/>
      <c r="B31" s="35" t="s">
        <v>103</v>
      </c>
      <c r="D31" s="24"/>
      <c r="E31" s="24"/>
      <c r="F31" s="24"/>
      <c r="G31" s="24"/>
      <c r="H31" s="24"/>
      <c r="I31" s="24"/>
      <c r="J31" s="24"/>
      <c r="K31" s="24"/>
      <c r="L31" s="24"/>
      <c r="M31" s="24"/>
      <c r="N31" s="24"/>
      <c r="O31" s="24"/>
    </row>
    <row r="32" spans="1:15" x14ac:dyDescent="0.2">
      <c r="A32" s="24"/>
      <c r="B32" s="24"/>
      <c r="C32" s="24"/>
      <c r="D32" s="24"/>
      <c r="E32" s="24"/>
      <c r="F32" s="24"/>
      <c r="G32" s="127" t="s">
        <v>100</v>
      </c>
      <c r="H32" s="164"/>
      <c r="I32" s="165">
        <f>IF(MAX(G35:H49)&gt;0,MAX(G35:H49),"")</f>
        <v>30</v>
      </c>
      <c r="J32" s="166"/>
      <c r="K32" s="24"/>
      <c r="L32" s="24"/>
      <c r="M32" s="24"/>
      <c r="N32" s="24"/>
      <c r="O32" s="24"/>
    </row>
    <row r="33" spans="1:15" x14ac:dyDescent="0.2">
      <c r="A33" s="24"/>
      <c r="B33" s="24"/>
      <c r="C33" s="24"/>
      <c r="D33" s="24"/>
      <c r="E33" s="24"/>
      <c r="F33" s="24"/>
      <c r="G33" s="24"/>
      <c r="H33" s="24"/>
      <c r="I33" s="24"/>
      <c r="J33" s="24"/>
      <c r="K33" s="24"/>
      <c r="L33" s="24"/>
      <c r="M33" s="24"/>
      <c r="N33" s="24"/>
      <c r="O33" s="24"/>
    </row>
    <row r="34" spans="1:15" ht="12.75" customHeight="1" x14ac:dyDescent="0.2">
      <c r="A34" s="24"/>
      <c r="B34" s="153" t="s">
        <v>90</v>
      </c>
      <c r="C34" s="154"/>
      <c r="D34" s="155"/>
      <c r="E34" s="156" t="s">
        <v>91</v>
      </c>
      <c r="F34" s="157"/>
      <c r="G34" s="156" t="s">
        <v>92</v>
      </c>
      <c r="H34" s="157"/>
      <c r="I34" s="156" t="s">
        <v>104</v>
      </c>
      <c r="J34" s="157"/>
      <c r="K34" s="24"/>
      <c r="L34" s="24"/>
      <c r="M34" s="24"/>
      <c r="N34" s="24"/>
      <c r="O34" s="24"/>
    </row>
    <row r="35" spans="1:15" ht="37.5" customHeight="1" x14ac:dyDescent="0.2">
      <c r="A35" s="44">
        <v>1</v>
      </c>
      <c r="B35" s="147" t="s">
        <v>1723</v>
      </c>
      <c r="C35" s="148"/>
      <c r="D35" s="149"/>
      <c r="E35" s="140">
        <v>1</v>
      </c>
      <c r="F35" s="141"/>
      <c r="G35" s="145">
        <v>3</v>
      </c>
      <c r="H35" s="146"/>
      <c r="I35" s="140">
        <f>IF(AND(E35&lt;&gt;"",G35&lt;&gt;""),IF(G35&lt;E35,"Error",G35-E35+1),"")</f>
        <v>3</v>
      </c>
      <c r="J35" s="141"/>
      <c r="K35" s="33" t="str">
        <f t="shared" ref="K35:K49" si="5">IF(AND(E35&lt;&gt;"",G35&lt;&gt;""),IF(G35&lt;E35,"Error",""),"")</f>
        <v/>
      </c>
      <c r="L35" s="24"/>
      <c r="M35" s="24"/>
      <c r="N35" s="24"/>
      <c r="O35" s="24"/>
    </row>
    <row r="36" spans="1:15" ht="37.5" customHeight="1" x14ac:dyDescent="0.2">
      <c r="A36" s="51">
        <f>IF(AND(B35&lt;&gt;"",ISNUMBER(A35)),A35+1,"")</f>
        <v>2</v>
      </c>
      <c r="B36" s="147" t="s">
        <v>1724</v>
      </c>
      <c r="C36" s="148"/>
      <c r="D36" s="149"/>
      <c r="E36" s="145">
        <v>4</v>
      </c>
      <c r="F36" s="146"/>
      <c r="G36" s="145">
        <v>12</v>
      </c>
      <c r="H36" s="146"/>
      <c r="I36" s="140">
        <f t="shared" ref="I36:I49" si="6">IF(AND(E36&lt;&gt;"",G36&lt;&gt;""),IF(G36&lt;E36,"Error",G36-E36+1),"")</f>
        <v>9</v>
      </c>
      <c r="J36" s="141"/>
      <c r="K36" s="33" t="str">
        <f t="shared" si="5"/>
        <v/>
      </c>
      <c r="L36" s="24"/>
      <c r="M36" s="24"/>
      <c r="N36" s="24"/>
      <c r="O36" s="24"/>
    </row>
    <row r="37" spans="1:15" ht="37.5" customHeight="1" x14ac:dyDescent="0.2">
      <c r="A37" s="51">
        <f t="shared" ref="A37:A49" si="7">IF(AND(B36&lt;&gt;"",ISNUMBER(A36)),A36+1,"")</f>
        <v>3</v>
      </c>
      <c r="B37" s="147" t="s">
        <v>1725</v>
      </c>
      <c r="C37" s="148"/>
      <c r="D37" s="149"/>
      <c r="E37" s="145">
        <v>13</v>
      </c>
      <c r="F37" s="146"/>
      <c r="G37" s="145">
        <v>17</v>
      </c>
      <c r="H37" s="146"/>
      <c r="I37" s="140">
        <f t="shared" si="6"/>
        <v>5</v>
      </c>
      <c r="J37" s="141"/>
      <c r="K37" s="33" t="str">
        <f t="shared" si="5"/>
        <v/>
      </c>
      <c r="L37" s="24"/>
      <c r="M37" s="24"/>
      <c r="N37" s="24"/>
      <c r="O37" s="24"/>
    </row>
    <row r="38" spans="1:15" ht="37.5" customHeight="1" x14ac:dyDescent="0.2">
      <c r="A38" s="51">
        <f t="shared" si="7"/>
        <v>4</v>
      </c>
      <c r="B38" s="147" t="s">
        <v>1726</v>
      </c>
      <c r="C38" s="148"/>
      <c r="D38" s="149"/>
      <c r="E38" s="145">
        <v>25</v>
      </c>
      <c r="F38" s="146"/>
      <c r="G38" s="145">
        <v>29</v>
      </c>
      <c r="H38" s="146"/>
      <c r="I38" s="140">
        <f t="shared" si="6"/>
        <v>5</v>
      </c>
      <c r="J38" s="141"/>
      <c r="K38" s="33" t="str">
        <f t="shared" si="5"/>
        <v/>
      </c>
      <c r="L38" s="24"/>
      <c r="M38" s="24"/>
      <c r="N38" s="24"/>
      <c r="O38" s="24"/>
    </row>
    <row r="39" spans="1:15" ht="37.5" customHeight="1" x14ac:dyDescent="0.2">
      <c r="A39" s="51">
        <f t="shared" si="7"/>
        <v>5</v>
      </c>
      <c r="B39" s="147" t="s">
        <v>1727</v>
      </c>
      <c r="C39" s="148"/>
      <c r="D39" s="149"/>
      <c r="E39" s="145">
        <v>30</v>
      </c>
      <c r="F39" s="146"/>
      <c r="G39" s="145">
        <v>30</v>
      </c>
      <c r="H39" s="146"/>
      <c r="I39" s="140">
        <f t="shared" si="6"/>
        <v>1</v>
      </c>
      <c r="J39" s="141"/>
      <c r="K39" s="33" t="str">
        <f t="shared" si="5"/>
        <v/>
      </c>
      <c r="L39" s="24"/>
      <c r="M39" s="24"/>
      <c r="N39" s="24"/>
      <c r="O39" s="24"/>
    </row>
    <row r="40" spans="1:15" ht="37.5" customHeight="1" x14ac:dyDescent="0.2">
      <c r="A40" s="51">
        <f t="shared" si="7"/>
        <v>6</v>
      </c>
      <c r="B40" s="147"/>
      <c r="C40" s="148"/>
      <c r="D40" s="149"/>
      <c r="E40" s="145"/>
      <c r="F40" s="146"/>
      <c r="G40" s="145"/>
      <c r="H40" s="146"/>
      <c r="I40" s="140" t="str">
        <f t="shared" si="6"/>
        <v/>
      </c>
      <c r="J40" s="141"/>
      <c r="K40" s="33" t="str">
        <f t="shared" si="5"/>
        <v/>
      </c>
      <c r="L40" s="24"/>
      <c r="M40" s="24"/>
      <c r="N40" s="24"/>
      <c r="O40" s="24"/>
    </row>
    <row r="41" spans="1:15" ht="37.5" customHeight="1" x14ac:dyDescent="0.2">
      <c r="A41" s="51" t="str">
        <f t="shared" si="7"/>
        <v/>
      </c>
      <c r="B41" s="147"/>
      <c r="C41" s="148"/>
      <c r="D41" s="149"/>
      <c r="E41" s="145">
        <v>1</v>
      </c>
      <c r="F41" s="146"/>
      <c r="G41" s="145">
        <v>20</v>
      </c>
      <c r="H41" s="146"/>
      <c r="I41" s="140">
        <f t="shared" si="6"/>
        <v>20</v>
      </c>
      <c r="J41" s="141"/>
      <c r="K41" s="33" t="str">
        <f t="shared" si="5"/>
        <v/>
      </c>
      <c r="L41" s="24"/>
      <c r="M41" s="24"/>
      <c r="N41" s="24"/>
      <c r="O41" s="24"/>
    </row>
    <row r="42" spans="1:15" ht="37.5" customHeight="1" x14ac:dyDescent="0.2">
      <c r="A42" s="51" t="str">
        <f t="shared" si="7"/>
        <v/>
      </c>
      <c r="B42" s="147"/>
      <c r="C42" s="148"/>
      <c r="D42" s="149"/>
      <c r="E42" s="145"/>
      <c r="F42" s="146"/>
      <c r="G42" s="145"/>
      <c r="H42" s="146"/>
      <c r="I42" s="140" t="str">
        <f t="shared" si="6"/>
        <v/>
      </c>
      <c r="J42" s="141"/>
      <c r="K42" s="33" t="str">
        <f t="shared" si="5"/>
        <v/>
      </c>
      <c r="L42" s="24"/>
      <c r="M42" s="24"/>
      <c r="N42" s="24"/>
      <c r="O42" s="24"/>
    </row>
    <row r="43" spans="1:15" ht="37.5" customHeight="1" x14ac:dyDescent="0.2">
      <c r="A43" s="51" t="str">
        <f t="shared" si="7"/>
        <v/>
      </c>
      <c r="B43" s="147"/>
      <c r="C43" s="148"/>
      <c r="D43" s="149"/>
      <c r="E43" s="145"/>
      <c r="F43" s="146"/>
      <c r="G43" s="145"/>
      <c r="H43" s="146"/>
      <c r="I43" s="140" t="str">
        <f t="shared" si="6"/>
        <v/>
      </c>
      <c r="J43" s="141"/>
      <c r="K43" s="33" t="str">
        <f t="shared" si="5"/>
        <v/>
      </c>
      <c r="L43" s="24"/>
      <c r="M43" s="24"/>
      <c r="N43" s="24"/>
      <c r="O43" s="24"/>
    </row>
    <row r="44" spans="1:15" ht="37.5" customHeight="1" x14ac:dyDescent="0.2">
      <c r="A44" s="51" t="str">
        <f t="shared" si="7"/>
        <v/>
      </c>
      <c r="B44" s="147"/>
      <c r="C44" s="148"/>
      <c r="D44" s="149"/>
      <c r="E44" s="145"/>
      <c r="F44" s="146"/>
      <c r="G44" s="145"/>
      <c r="H44" s="146"/>
      <c r="I44" s="140" t="str">
        <f t="shared" si="6"/>
        <v/>
      </c>
      <c r="J44" s="141"/>
      <c r="K44" s="33" t="str">
        <f t="shared" si="5"/>
        <v/>
      </c>
      <c r="L44" s="24"/>
      <c r="M44" s="24"/>
      <c r="N44" s="24"/>
      <c r="O44" s="24"/>
    </row>
    <row r="45" spans="1:15" ht="37.5" customHeight="1" x14ac:dyDescent="0.2">
      <c r="A45" s="51" t="str">
        <f t="shared" si="7"/>
        <v/>
      </c>
      <c r="B45" s="163"/>
      <c r="C45" s="148"/>
      <c r="D45" s="149"/>
      <c r="E45" s="145"/>
      <c r="F45" s="146"/>
      <c r="G45" s="145"/>
      <c r="H45" s="146"/>
      <c r="I45" s="140" t="str">
        <f t="shared" si="6"/>
        <v/>
      </c>
      <c r="J45" s="141"/>
      <c r="K45" s="33" t="str">
        <f t="shared" si="5"/>
        <v/>
      </c>
      <c r="L45" s="24"/>
      <c r="M45" s="24"/>
      <c r="N45" s="24"/>
      <c r="O45" s="24"/>
    </row>
    <row r="46" spans="1:15" ht="37.5" customHeight="1" x14ac:dyDescent="0.2">
      <c r="A46" s="51" t="str">
        <f t="shared" si="7"/>
        <v/>
      </c>
      <c r="B46" s="147"/>
      <c r="C46" s="148"/>
      <c r="D46" s="149"/>
      <c r="E46" s="145"/>
      <c r="F46" s="146"/>
      <c r="G46" s="145"/>
      <c r="H46" s="146"/>
      <c r="I46" s="140" t="str">
        <f t="shared" si="6"/>
        <v/>
      </c>
      <c r="J46" s="141"/>
      <c r="K46" s="33" t="str">
        <f t="shared" si="5"/>
        <v/>
      </c>
      <c r="L46" s="24"/>
      <c r="M46" s="24"/>
      <c r="N46" s="24"/>
      <c r="O46" s="24"/>
    </row>
    <row r="47" spans="1:15" ht="37.5" customHeight="1" x14ac:dyDescent="0.2">
      <c r="A47" s="51" t="str">
        <f t="shared" si="7"/>
        <v/>
      </c>
      <c r="B47" s="147"/>
      <c r="C47" s="148"/>
      <c r="D47" s="149"/>
      <c r="E47" s="145"/>
      <c r="F47" s="146"/>
      <c r="G47" s="145"/>
      <c r="H47" s="146"/>
      <c r="I47" s="140" t="str">
        <f t="shared" si="6"/>
        <v/>
      </c>
      <c r="J47" s="141"/>
      <c r="K47" s="33" t="str">
        <f t="shared" si="5"/>
        <v/>
      </c>
      <c r="L47" s="24"/>
      <c r="M47" s="24"/>
      <c r="N47" s="24"/>
      <c r="O47" s="24"/>
    </row>
    <row r="48" spans="1:15" ht="37.5" customHeight="1" x14ac:dyDescent="0.2">
      <c r="A48" s="51" t="str">
        <f t="shared" si="7"/>
        <v/>
      </c>
      <c r="B48" s="147"/>
      <c r="C48" s="148"/>
      <c r="D48" s="149"/>
      <c r="E48" s="145"/>
      <c r="F48" s="146"/>
      <c r="G48" s="145"/>
      <c r="H48" s="146"/>
      <c r="I48" s="140" t="str">
        <f t="shared" si="6"/>
        <v/>
      </c>
      <c r="J48" s="141"/>
      <c r="K48" s="33" t="str">
        <f t="shared" si="5"/>
        <v/>
      </c>
      <c r="L48" s="24"/>
      <c r="M48" s="24"/>
      <c r="N48" s="24"/>
      <c r="O48" s="24"/>
    </row>
    <row r="49" spans="1:15" ht="37.5" customHeight="1" x14ac:dyDescent="0.2">
      <c r="A49" s="51" t="str">
        <f t="shared" si="7"/>
        <v/>
      </c>
      <c r="B49" s="158"/>
      <c r="C49" s="159"/>
      <c r="D49" s="160"/>
      <c r="E49" s="150"/>
      <c r="F49" s="151"/>
      <c r="G49" s="150"/>
      <c r="H49" s="151"/>
      <c r="I49" s="167" t="str">
        <f t="shared" si="6"/>
        <v/>
      </c>
      <c r="J49" s="168"/>
      <c r="K49" s="33" t="str">
        <f t="shared" si="5"/>
        <v/>
      </c>
      <c r="L49" s="24"/>
      <c r="M49" s="24"/>
      <c r="N49" s="24"/>
      <c r="O49" s="24"/>
    </row>
    <row r="50" spans="1:15" x14ac:dyDescent="0.2">
      <c r="A50" s="24"/>
      <c r="B50" s="24"/>
      <c r="C50" s="24"/>
      <c r="D50" s="24"/>
      <c r="E50" s="24"/>
      <c r="F50" s="24"/>
      <c r="G50" s="24"/>
      <c r="H50" s="24"/>
      <c r="I50" s="24"/>
      <c r="J50" s="24"/>
      <c r="K50" s="24"/>
      <c r="L50" s="24"/>
      <c r="M50" s="24"/>
      <c r="N50" s="24"/>
      <c r="O50" s="24"/>
    </row>
    <row r="51" spans="1:15" s="20" customFormat="1" ht="22.5" customHeight="1" x14ac:dyDescent="0.2">
      <c r="A51" s="19" t="s">
        <v>105</v>
      </c>
    </row>
    <row r="52" spans="1:15" x14ac:dyDescent="0.2">
      <c r="A52" s="24"/>
      <c r="B52" s="24"/>
      <c r="C52" s="24"/>
      <c r="D52" s="24"/>
      <c r="E52" s="24"/>
      <c r="F52" s="24"/>
      <c r="G52" s="24"/>
      <c r="H52" s="24"/>
      <c r="I52" s="24"/>
      <c r="J52" s="24"/>
      <c r="K52" s="24"/>
      <c r="L52" s="24"/>
      <c r="M52" s="24"/>
      <c r="N52" s="24"/>
      <c r="O52" s="24"/>
    </row>
    <row r="53" spans="1:15" x14ac:dyDescent="0.2">
      <c r="A53" s="24"/>
      <c r="B53" s="23" t="s">
        <v>87</v>
      </c>
      <c r="C53" s="24"/>
      <c r="D53" s="24"/>
      <c r="E53" s="24"/>
      <c r="F53" s="24"/>
      <c r="G53" s="24"/>
      <c r="H53" s="24"/>
      <c r="I53" s="24"/>
      <c r="J53" s="24"/>
      <c r="K53" s="24"/>
      <c r="L53" s="24"/>
      <c r="M53" s="24"/>
      <c r="N53" s="24"/>
      <c r="O53" s="24"/>
    </row>
    <row r="54" spans="1:15" ht="15" x14ac:dyDescent="0.2">
      <c r="A54" s="58" t="str">
        <f>'Redes y cobertura'!$I$5</f>
        <v>SI</v>
      </c>
      <c r="B54" s="152"/>
      <c r="C54" s="152"/>
      <c r="D54" s="152"/>
      <c r="E54" s="152"/>
      <c r="F54" s="152"/>
      <c r="G54" s="152"/>
      <c r="H54" s="152"/>
      <c r="I54" s="152"/>
      <c r="J54" s="152"/>
      <c r="K54" s="24"/>
      <c r="L54" s="24"/>
      <c r="M54" s="24"/>
      <c r="N54" s="24"/>
      <c r="O54" s="24"/>
    </row>
    <row r="55" spans="1:15" ht="26.25" customHeight="1" x14ac:dyDescent="0.2">
      <c r="A55" s="24"/>
      <c r="B55" s="153" t="s">
        <v>90</v>
      </c>
      <c r="C55" s="154"/>
      <c r="D55" s="155"/>
      <c r="E55" s="156" t="s">
        <v>91</v>
      </c>
      <c r="F55" s="157"/>
      <c r="G55" s="156" t="s">
        <v>92</v>
      </c>
      <c r="H55" s="157"/>
      <c r="I55" s="156" t="s">
        <v>93</v>
      </c>
      <c r="J55" s="157"/>
      <c r="K55" s="24"/>
      <c r="L55" s="24"/>
      <c r="M55" s="24"/>
      <c r="N55" s="24"/>
      <c r="O55" s="24"/>
    </row>
    <row r="56" spans="1:15" ht="29.25" customHeight="1" x14ac:dyDescent="0.2">
      <c r="A56" s="24"/>
      <c r="B56" s="142" t="s">
        <v>106</v>
      </c>
      <c r="C56" s="143"/>
      <c r="D56" s="144"/>
      <c r="E56" s="140">
        <v>1</v>
      </c>
      <c r="F56" s="141"/>
      <c r="G56" s="121">
        <v>15</v>
      </c>
      <c r="H56" s="122"/>
      <c r="I56" s="140">
        <f>IF(AND(E56&lt;&gt;"",G56&lt;&gt;""),IF(G56&lt;E56,"Error",G56-E56+1),"")</f>
        <v>15</v>
      </c>
      <c r="J56" s="141"/>
      <c r="K56" s="24"/>
      <c r="L56" s="24"/>
      <c r="M56" s="24"/>
      <c r="N56" s="24"/>
      <c r="O56" s="24"/>
    </row>
    <row r="57" spans="1:15" ht="29.25" customHeight="1" x14ac:dyDescent="0.2">
      <c r="A57" s="24"/>
      <c r="B57" s="142" t="s">
        <v>107</v>
      </c>
      <c r="C57" s="143"/>
      <c r="D57" s="144"/>
      <c r="E57" s="121">
        <v>11</v>
      </c>
      <c r="F57" s="122"/>
      <c r="G57" s="121">
        <v>15</v>
      </c>
      <c r="H57" s="122"/>
      <c r="I57" s="140">
        <f>IF(AND(E57&lt;&gt;"",G57&lt;&gt;""),IF(G57&lt;E57,"Error",G57-E57+1),"")</f>
        <v>5</v>
      </c>
      <c r="J57" s="141"/>
      <c r="K57" s="24"/>
      <c r="L57" s="24"/>
      <c r="M57" s="24"/>
      <c r="N57" s="24"/>
      <c r="O57" s="24"/>
    </row>
    <row r="58" spans="1:15" ht="29.25" customHeight="1" x14ac:dyDescent="0.2">
      <c r="A58" s="24"/>
      <c r="B58" s="142" t="s">
        <v>108</v>
      </c>
      <c r="C58" s="143"/>
      <c r="D58" s="144"/>
      <c r="E58" s="121">
        <v>16</v>
      </c>
      <c r="F58" s="122"/>
      <c r="G58" s="121">
        <v>45</v>
      </c>
      <c r="H58" s="122"/>
      <c r="I58" s="140">
        <f>IF(AND(E58&lt;&gt;"",G58&lt;&gt;""),IF(G58&lt;E58,"Error",G58-E58+1),"")</f>
        <v>30</v>
      </c>
      <c r="J58" s="141"/>
      <c r="K58" s="24"/>
      <c r="L58" s="24"/>
      <c r="M58" s="24"/>
      <c r="N58" s="24"/>
      <c r="O58" s="24"/>
    </row>
    <row r="59" spans="1:15" ht="29.25" customHeight="1" x14ac:dyDescent="0.2">
      <c r="A59" s="24"/>
      <c r="B59" s="142" t="s">
        <v>109</v>
      </c>
      <c r="C59" s="143"/>
      <c r="D59" s="144"/>
      <c r="E59" s="121">
        <v>40</v>
      </c>
      <c r="F59" s="122"/>
      <c r="G59" s="121">
        <v>69</v>
      </c>
      <c r="H59" s="122"/>
      <c r="I59" s="140">
        <f>IF(AND(E59&lt;&gt;"",G59&lt;&gt;""),IF(G59&lt;E59,"Error",G59-E59+1),"")</f>
        <v>30</v>
      </c>
      <c r="J59" s="141"/>
      <c r="K59" s="24"/>
      <c r="L59" s="24"/>
      <c r="M59" s="24"/>
      <c r="N59" s="24"/>
      <c r="O59" s="24"/>
    </row>
    <row r="60" spans="1:15" ht="29.25" customHeight="1" x14ac:dyDescent="0.2">
      <c r="A60" s="24"/>
      <c r="B60" s="142" t="s">
        <v>110</v>
      </c>
      <c r="C60" s="143"/>
      <c r="D60" s="144"/>
      <c r="E60" s="121">
        <v>70</v>
      </c>
      <c r="F60" s="122"/>
      <c r="G60" s="121">
        <v>74</v>
      </c>
      <c r="H60" s="122"/>
      <c r="I60" s="140">
        <f>IF(AND(E60&lt;&gt;"",G60&lt;&gt;""),IF(G60&lt;E60,"Error",G60-E60+1),"")</f>
        <v>5</v>
      </c>
      <c r="J60" s="141"/>
      <c r="K60" s="24"/>
      <c r="L60" s="24"/>
      <c r="M60" s="24"/>
      <c r="N60" s="24"/>
      <c r="O60" s="24"/>
    </row>
    <row r="61" spans="1:15" ht="29.25" customHeight="1" x14ac:dyDescent="0.2">
      <c r="A61" s="24"/>
      <c r="B61" s="142" t="s">
        <v>111</v>
      </c>
      <c r="C61" s="143"/>
      <c r="D61" s="144"/>
      <c r="E61" s="121">
        <v>75</v>
      </c>
      <c r="F61" s="122"/>
      <c r="G61" s="121">
        <v>89</v>
      </c>
      <c r="H61" s="122"/>
      <c r="I61" s="140">
        <f t="shared" ref="I61:I74" si="8">IF(AND(E61&lt;&gt;"",G61&lt;&gt;""),IF(G61&lt;E61,"Error",G61-E61+1),"")</f>
        <v>15</v>
      </c>
      <c r="J61" s="141"/>
      <c r="K61" s="24"/>
      <c r="L61" s="24"/>
      <c r="M61" s="24"/>
      <c r="N61" s="24"/>
      <c r="O61" s="24"/>
    </row>
    <row r="62" spans="1:15" ht="29.25" customHeight="1" x14ac:dyDescent="0.2">
      <c r="A62" s="24"/>
      <c r="B62" s="142" t="s">
        <v>112</v>
      </c>
      <c r="C62" s="143"/>
      <c r="D62" s="144"/>
      <c r="E62" s="121">
        <v>90</v>
      </c>
      <c r="F62" s="122"/>
      <c r="G62" s="121">
        <v>104</v>
      </c>
      <c r="H62" s="122"/>
      <c r="I62" s="140">
        <f t="shared" si="8"/>
        <v>15</v>
      </c>
      <c r="J62" s="141"/>
      <c r="K62" s="24"/>
      <c r="L62" s="24"/>
      <c r="M62" s="24"/>
      <c r="N62" s="24"/>
      <c r="O62" s="24"/>
    </row>
    <row r="63" spans="1:15" ht="29.25" customHeight="1" x14ac:dyDescent="0.2">
      <c r="A63" s="24"/>
      <c r="B63" s="142" t="s">
        <v>113</v>
      </c>
      <c r="C63" s="143"/>
      <c r="D63" s="144"/>
      <c r="E63" s="121">
        <v>90</v>
      </c>
      <c r="F63" s="122"/>
      <c r="G63" s="121">
        <v>104</v>
      </c>
      <c r="H63" s="122"/>
      <c r="I63" s="140">
        <f t="shared" si="8"/>
        <v>15</v>
      </c>
      <c r="J63" s="141"/>
      <c r="K63" s="24"/>
      <c r="L63" s="24"/>
      <c r="M63" s="24"/>
      <c r="N63" s="24"/>
      <c r="O63" s="24"/>
    </row>
    <row r="64" spans="1:15" ht="29.25" customHeight="1" x14ac:dyDescent="0.2">
      <c r="A64" s="24"/>
      <c r="B64" s="142" t="s">
        <v>114</v>
      </c>
      <c r="C64" s="143"/>
      <c r="D64" s="144"/>
      <c r="E64" s="121">
        <v>95</v>
      </c>
      <c r="F64" s="122"/>
      <c r="G64" s="121">
        <v>109</v>
      </c>
      <c r="H64" s="122"/>
      <c r="I64" s="140">
        <f t="shared" si="8"/>
        <v>15</v>
      </c>
      <c r="J64" s="141"/>
      <c r="K64" s="24"/>
      <c r="L64" s="24"/>
      <c r="M64" s="24"/>
      <c r="N64" s="24"/>
      <c r="O64" s="24"/>
    </row>
    <row r="65" spans="1:15" ht="29.25" customHeight="1" x14ac:dyDescent="0.2">
      <c r="A65" s="24"/>
      <c r="B65" s="142" t="s">
        <v>115</v>
      </c>
      <c r="C65" s="143"/>
      <c r="D65" s="144"/>
      <c r="E65" s="121">
        <v>46</v>
      </c>
      <c r="F65" s="122"/>
      <c r="G65" s="121">
        <v>75</v>
      </c>
      <c r="H65" s="122"/>
      <c r="I65" s="140">
        <f t="shared" si="8"/>
        <v>30</v>
      </c>
      <c r="J65" s="141"/>
      <c r="K65" s="24"/>
      <c r="L65" s="24"/>
      <c r="M65" s="24"/>
      <c r="N65" s="24"/>
      <c r="O65" s="24"/>
    </row>
    <row r="66" spans="1:15" ht="29.25" customHeight="1" x14ac:dyDescent="0.2">
      <c r="A66" s="24"/>
      <c r="B66" s="142" t="s">
        <v>116</v>
      </c>
      <c r="C66" s="143"/>
      <c r="D66" s="144"/>
      <c r="E66" s="121">
        <v>1</v>
      </c>
      <c r="F66" s="122"/>
      <c r="G66" s="121">
        <v>15</v>
      </c>
      <c r="H66" s="122"/>
      <c r="I66" s="140">
        <f t="shared" si="8"/>
        <v>15</v>
      </c>
      <c r="J66" s="141"/>
      <c r="K66" s="24"/>
      <c r="L66" s="24"/>
      <c r="M66" s="24"/>
      <c r="N66" s="24"/>
      <c r="O66" s="24"/>
    </row>
    <row r="67" spans="1:15" ht="29.25" customHeight="1" x14ac:dyDescent="0.2">
      <c r="A67" s="24"/>
      <c r="B67" s="142" t="s">
        <v>117</v>
      </c>
      <c r="C67" s="143"/>
      <c r="D67" s="144"/>
      <c r="E67" s="121">
        <v>106</v>
      </c>
      <c r="F67" s="122"/>
      <c r="G67" s="121">
        <v>120</v>
      </c>
      <c r="H67" s="122"/>
      <c r="I67" s="140">
        <f t="shared" si="8"/>
        <v>15</v>
      </c>
      <c r="J67" s="141"/>
      <c r="K67" s="24"/>
      <c r="L67" s="24"/>
      <c r="M67" s="24"/>
      <c r="N67" s="24"/>
      <c r="O67" s="24"/>
    </row>
    <row r="68" spans="1:15" ht="29.25" customHeight="1" x14ac:dyDescent="0.2">
      <c r="A68" s="24"/>
      <c r="B68" s="142" t="s">
        <v>118</v>
      </c>
      <c r="C68" s="143"/>
      <c r="D68" s="144"/>
      <c r="E68" s="121">
        <v>76</v>
      </c>
      <c r="F68" s="122"/>
      <c r="G68" s="121">
        <v>105</v>
      </c>
      <c r="H68" s="122"/>
      <c r="I68" s="140">
        <f t="shared" si="8"/>
        <v>30</v>
      </c>
      <c r="J68" s="141"/>
      <c r="K68" s="24"/>
      <c r="L68" s="24"/>
      <c r="M68" s="24"/>
      <c r="N68" s="24"/>
      <c r="O68" s="24"/>
    </row>
    <row r="69" spans="1:15" ht="29.25" customHeight="1" x14ac:dyDescent="0.2">
      <c r="A69" s="24"/>
      <c r="B69" s="142" t="s">
        <v>119</v>
      </c>
      <c r="C69" s="143"/>
      <c r="D69" s="144"/>
      <c r="E69" s="121">
        <v>76</v>
      </c>
      <c r="F69" s="122"/>
      <c r="G69" s="121">
        <v>105</v>
      </c>
      <c r="H69" s="122"/>
      <c r="I69" s="140">
        <f t="shared" si="8"/>
        <v>30</v>
      </c>
      <c r="J69" s="141"/>
      <c r="K69" s="24"/>
      <c r="L69" s="24"/>
      <c r="M69" s="24"/>
      <c r="N69" s="24"/>
      <c r="O69" s="24"/>
    </row>
    <row r="70" spans="1:15" ht="29.25" customHeight="1" x14ac:dyDescent="0.2">
      <c r="A70" s="24"/>
      <c r="B70" s="142" t="s">
        <v>120</v>
      </c>
      <c r="C70" s="143"/>
      <c r="D70" s="144"/>
      <c r="E70" s="121">
        <v>106</v>
      </c>
      <c r="F70" s="122"/>
      <c r="G70" s="121">
        <v>120</v>
      </c>
      <c r="H70" s="122"/>
      <c r="I70" s="140">
        <f t="shared" si="8"/>
        <v>15</v>
      </c>
      <c r="J70" s="141"/>
      <c r="K70" s="24"/>
      <c r="L70" s="24"/>
      <c r="M70" s="24"/>
      <c r="N70" s="24"/>
      <c r="O70" s="24"/>
    </row>
    <row r="71" spans="1:15" ht="29.25" customHeight="1" x14ac:dyDescent="0.2">
      <c r="A71" s="24"/>
      <c r="B71" s="142" t="s">
        <v>121</v>
      </c>
      <c r="C71" s="143"/>
      <c r="D71" s="144"/>
      <c r="E71" s="121">
        <v>106</v>
      </c>
      <c r="F71" s="122"/>
      <c r="G71" s="121">
        <v>120</v>
      </c>
      <c r="H71" s="122"/>
      <c r="I71" s="140">
        <f t="shared" si="8"/>
        <v>15</v>
      </c>
      <c r="J71" s="141"/>
      <c r="K71" s="24"/>
      <c r="L71" s="24"/>
      <c r="M71" s="24"/>
      <c r="N71" s="24"/>
      <c r="O71" s="24"/>
    </row>
    <row r="72" spans="1:15" ht="29.25" customHeight="1" x14ac:dyDescent="0.2">
      <c r="A72" s="24"/>
      <c r="B72" s="142" t="s">
        <v>122</v>
      </c>
      <c r="C72" s="143"/>
      <c r="D72" s="144"/>
      <c r="E72" s="121">
        <v>106</v>
      </c>
      <c r="F72" s="122"/>
      <c r="G72" s="121">
        <v>120</v>
      </c>
      <c r="H72" s="122"/>
      <c r="I72" s="140">
        <f t="shared" si="8"/>
        <v>15</v>
      </c>
      <c r="J72" s="141"/>
      <c r="K72" s="24"/>
      <c r="L72" s="24"/>
      <c r="M72" s="24"/>
      <c r="N72" s="24"/>
      <c r="O72" s="24"/>
    </row>
    <row r="73" spans="1:15" ht="29.25" customHeight="1" x14ac:dyDescent="0.2">
      <c r="A73" s="24"/>
      <c r="B73" s="142" t="s">
        <v>123</v>
      </c>
      <c r="C73" s="143"/>
      <c r="D73" s="144"/>
      <c r="E73" s="121">
        <v>106</v>
      </c>
      <c r="F73" s="122"/>
      <c r="G73" s="121">
        <v>120</v>
      </c>
      <c r="H73" s="122"/>
      <c r="I73" s="140">
        <f t="shared" si="8"/>
        <v>15</v>
      </c>
      <c r="J73" s="141"/>
      <c r="K73" s="24"/>
      <c r="L73" s="24"/>
      <c r="M73" s="24"/>
      <c r="N73" s="24"/>
      <c r="O73" s="24"/>
    </row>
    <row r="74" spans="1:15" ht="29.25" customHeight="1" x14ac:dyDescent="0.2">
      <c r="A74" s="24"/>
      <c r="B74" s="142" t="s">
        <v>124</v>
      </c>
      <c r="C74" s="143"/>
      <c r="D74" s="144"/>
      <c r="E74" s="121">
        <v>106</v>
      </c>
      <c r="F74" s="122"/>
      <c r="G74" s="121">
        <v>120</v>
      </c>
      <c r="H74" s="122"/>
      <c r="I74" s="140">
        <f t="shared" si="8"/>
        <v>15</v>
      </c>
      <c r="J74" s="141"/>
      <c r="K74" s="24"/>
      <c r="L74" s="24"/>
      <c r="M74" s="24"/>
      <c r="N74" s="24"/>
      <c r="O74" s="24"/>
    </row>
    <row r="75" spans="1:15" ht="24" customHeight="1" x14ac:dyDescent="0.2">
      <c r="A75" s="24"/>
      <c r="B75" s="24"/>
      <c r="C75" s="24"/>
      <c r="D75" s="24"/>
      <c r="E75" s="24"/>
      <c r="F75" s="24"/>
      <c r="G75" s="161" t="s">
        <v>100</v>
      </c>
      <c r="H75" s="162"/>
      <c r="I75" s="140">
        <f>MAX(G56:H74)</f>
        <v>120</v>
      </c>
      <c r="J75" s="141"/>
      <c r="K75" s="24"/>
      <c r="L75" s="24"/>
      <c r="M75" s="24"/>
      <c r="N75" s="24"/>
      <c r="O75" s="24"/>
    </row>
    <row r="76" spans="1:15" x14ac:dyDescent="0.2">
      <c r="A76" s="24"/>
      <c r="B76" s="24"/>
      <c r="C76" s="24"/>
      <c r="D76" s="24"/>
      <c r="E76" s="24"/>
      <c r="F76" s="24"/>
      <c r="G76" s="24"/>
      <c r="H76" s="24"/>
      <c r="I76" s="24"/>
      <c r="J76" s="24"/>
      <c r="K76" s="24"/>
      <c r="L76" s="24"/>
      <c r="M76" s="24"/>
      <c r="N76" s="24"/>
      <c r="O76" s="24"/>
    </row>
    <row r="77" spans="1:15" x14ac:dyDescent="0.2">
      <c r="A77" s="24"/>
      <c r="B77" s="24"/>
      <c r="C77" s="24"/>
      <c r="D77" s="24"/>
      <c r="E77" s="24"/>
      <c r="F77" s="24"/>
      <c r="G77" s="24"/>
      <c r="H77" s="24"/>
      <c r="I77" s="24"/>
      <c r="J77" s="24"/>
      <c r="K77" s="24"/>
      <c r="L77" s="24"/>
      <c r="M77" s="24"/>
      <c r="N77" s="24"/>
      <c r="O77" s="24"/>
    </row>
    <row r="78" spans="1:15" x14ac:dyDescent="0.2">
      <c r="A78" s="24"/>
      <c r="B78" s="24"/>
      <c r="C78" s="24"/>
      <c r="D78" s="24"/>
      <c r="E78" s="24"/>
      <c r="F78" s="24"/>
      <c r="G78" s="24"/>
      <c r="H78" s="24"/>
      <c r="I78" s="24"/>
      <c r="J78" s="24"/>
      <c r="K78" s="24"/>
      <c r="L78" s="24"/>
      <c r="M78" s="24"/>
      <c r="N78" s="24"/>
      <c r="O78" s="24"/>
    </row>
    <row r="79" spans="1:15" x14ac:dyDescent="0.2"/>
    <row r="80" spans="1:15" x14ac:dyDescent="0.2"/>
  </sheetData>
  <sheetProtection algorithmName="SHA-512" hashValue="gkqEL93NXBUY1+TW9JU9RL23TwklvDwSr+jsTtBi6VCIitiE7cMlfSnSymH9GNu3Xqeh1GMYGxAF7q2VeKvAMA==" saltValue="mcEUmpt8WcSg6QyM9AwazQ==" spinCount="100000" sheet="1" selectLockedCells="1"/>
  <mergeCells count="215">
    <mergeCell ref="G74:H74"/>
    <mergeCell ref="E74:F74"/>
    <mergeCell ref="E73:F73"/>
    <mergeCell ref="E72:F72"/>
    <mergeCell ref="E71:F71"/>
    <mergeCell ref="E70:F70"/>
    <mergeCell ref="E69:F69"/>
    <mergeCell ref="E68:F68"/>
    <mergeCell ref="E67:F67"/>
    <mergeCell ref="G67:H67"/>
    <mergeCell ref="G68:H68"/>
    <mergeCell ref="G69:H69"/>
    <mergeCell ref="G70:H70"/>
    <mergeCell ref="I70:J70"/>
    <mergeCell ref="I71:J71"/>
    <mergeCell ref="I72:J72"/>
    <mergeCell ref="I73:J73"/>
    <mergeCell ref="B58:D58"/>
    <mergeCell ref="E58:F58"/>
    <mergeCell ref="G58:H58"/>
    <mergeCell ref="I58:J58"/>
    <mergeCell ref="B57:D57"/>
    <mergeCell ref="I59:J59"/>
    <mergeCell ref="E57:F57"/>
    <mergeCell ref="G57:H57"/>
    <mergeCell ref="G62:H62"/>
    <mergeCell ref="G63:H63"/>
    <mergeCell ref="B60:D60"/>
    <mergeCell ref="B65:D65"/>
    <mergeCell ref="I66:J66"/>
    <mergeCell ref="G66:H66"/>
    <mergeCell ref="I67:J67"/>
    <mergeCell ref="I68:J68"/>
    <mergeCell ref="I49:J49"/>
    <mergeCell ref="E56:F56"/>
    <mergeCell ref="G56:H56"/>
    <mergeCell ref="I56:J56"/>
    <mergeCell ref="I57:J57"/>
    <mergeCell ref="I23:J23"/>
    <mergeCell ref="I25:J25"/>
    <mergeCell ref="I26:J26"/>
    <mergeCell ref="B8:J8"/>
    <mergeCell ref="I20:J20"/>
    <mergeCell ref="I21:J21"/>
    <mergeCell ref="E14:F14"/>
    <mergeCell ref="E12:F12"/>
    <mergeCell ref="G14:H14"/>
    <mergeCell ref="G12:H12"/>
    <mergeCell ref="B10:D10"/>
    <mergeCell ref="I14:J14"/>
    <mergeCell ref="B9:D9"/>
    <mergeCell ref="E9:F9"/>
    <mergeCell ref="B20:D20"/>
    <mergeCell ref="E20:F20"/>
    <mergeCell ref="G9:H9"/>
    <mergeCell ref="G10:H10"/>
    <mergeCell ref="E11:F11"/>
    <mergeCell ref="E10:F10"/>
    <mergeCell ref="I9:J9"/>
    <mergeCell ref="I10:J10"/>
    <mergeCell ref="I11:J11"/>
    <mergeCell ref="I12:J12"/>
    <mergeCell ref="B13:D13"/>
    <mergeCell ref="I13:J13"/>
    <mergeCell ref="E13:F13"/>
    <mergeCell ref="G13:H13"/>
    <mergeCell ref="I22:J22"/>
    <mergeCell ref="G11:H11"/>
    <mergeCell ref="B11:D11"/>
    <mergeCell ref="G16:H16"/>
    <mergeCell ref="G20:H20"/>
    <mergeCell ref="B12:D12"/>
    <mergeCell ref="G22:H22"/>
    <mergeCell ref="I15:J15"/>
    <mergeCell ref="I16:J16"/>
    <mergeCell ref="B14:D14"/>
    <mergeCell ref="G15:H15"/>
    <mergeCell ref="B21:D21"/>
    <mergeCell ref="B19:J19"/>
    <mergeCell ref="B15:D15"/>
    <mergeCell ref="E15:F15"/>
    <mergeCell ref="E21:F21"/>
    <mergeCell ref="G21:H21"/>
    <mergeCell ref="E22:F22"/>
    <mergeCell ref="G26:H26"/>
    <mergeCell ref="B23:D23"/>
    <mergeCell ref="E23:F23"/>
    <mergeCell ref="G23:H23"/>
    <mergeCell ref="B25:D25"/>
    <mergeCell ref="E25:F25"/>
    <mergeCell ref="G25:H25"/>
    <mergeCell ref="E26:F26"/>
    <mergeCell ref="B22:D22"/>
    <mergeCell ref="B26:D26"/>
    <mergeCell ref="B24:D24"/>
    <mergeCell ref="E24:F24"/>
    <mergeCell ref="G24:H24"/>
    <mergeCell ref="B27:D27"/>
    <mergeCell ref="E27:F27"/>
    <mergeCell ref="G27:H27"/>
    <mergeCell ref="G32:H32"/>
    <mergeCell ref="I27:J27"/>
    <mergeCell ref="I28:J28"/>
    <mergeCell ref="I32:J32"/>
    <mergeCell ref="G34:H34"/>
    <mergeCell ref="I44:J44"/>
    <mergeCell ref="B39:D39"/>
    <mergeCell ref="B34:D34"/>
    <mergeCell ref="B35:D35"/>
    <mergeCell ref="B44:D44"/>
    <mergeCell ref="E37:F37"/>
    <mergeCell ref="G37:H37"/>
    <mergeCell ref="E34:F34"/>
    <mergeCell ref="E38:F38"/>
    <mergeCell ref="B40:D40"/>
    <mergeCell ref="B41:D41"/>
    <mergeCell ref="B42:D42"/>
    <mergeCell ref="B43:D43"/>
    <mergeCell ref="I34:J34"/>
    <mergeCell ref="I35:J35"/>
    <mergeCell ref="I36:J36"/>
    <mergeCell ref="G28:H28"/>
    <mergeCell ref="I45:J45"/>
    <mergeCell ref="B45:D45"/>
    <mergeCell ref="I37:J37"/>
    <mergeCell ref="G42:H42"/>
    <mergeCell ref="B36:D36"/>
    <mergeCell ref="B37:D37"/>
    <mergeCell ref="B38:D38"/>
    <mergeCell ref="E35:F35"/>
    <mergeCell ref="G38:H38"/>
    <mergeCell ref="E39:F39"/>
    <mergeCell ref="G39:H39"/>
    <mergeCell ref="E40:F40"/>
    <mergeCell ref="G40:H40"/>
    <mergeCell ref="E41:F41"/>
    <mergeCell ref="G41:H41"/>
    <mergeCell ref="I41:J41"/>
    <mergeCell ref="I42:J42"/>
    <mergeCell ref="I43:J43"/>
    <mergeCell ref="I39:J39"/>
    <mergeCell ref="E42:F42"/>
    <mergeCell ref="I40:J40"/>
    <mergeCell ref="G75:H75"/>
    <mergeCell ref="I75:J75"/>
    <mergeCell ref="E60:F60"/>
    <mergeCell ref="G60:H60"/>
    <mergeCell ref="I60:J60"/>
    <mergeCell ref="G61:H61"/>
    <mergeCell ref="G64:H64"/>
    <mergeCell ref="G72:H72"/>
    <mergeCell ref="G73:H73"/>
    <mergeCell ref="I74:J74"/>
    <mergeCell ref="E66:F66"/>
    <mergeCell ref="G71:H71"/>
    <mergeCell ref="E65:F65"/>
    <mergeCell ref="E64:F64"/>
    <mergeCell ref="E63:F63"/>
    <mergeCell ref="E62:F62"/>
    <mergeCell ref="E61:F61"/>
    <mergeCell ref="I61:J61"/>
    <mergeCell ref="I62:J62"/>
    <mergeCell ref="I63:J63"/>
    <mergeCell ref="I64:J64"/>
    <mergeCell ref="I65:J65"/>
    <mergeCell ref="G65:H65"/>
    <mergeCell ref="I69:J69"/>
    <mergeCell ref="G48:H48"/>
    <mergeCell ref="G46:H46"/>
    <mergeCell ref="B54:J54"/>
    <mergeCell ref="B66:D66"/>
    <mergeCell ref="B74:D74"/>
    <mergeCell ref="B67:D67"/>
    <mergeCell ref="B61:D61"/>
    <mergeCell ref="B62:D62"/>
    <mergeCell ref="B63:D63"/>
    <mergeCell ref="B64:D64"/>
    <mergeCell ref="B68:D68"/>
    <mergeCell ref="B69:D69"/>
    <mergeCell ref="B70:D70"/>
    <mergeCell ref="B73:D73"/>
    <mergeCell ref="B71:D71"/>
    <mergeCell ref="B72:D72"/>
    <mergeCell ref="B56:D56"/>
    <mergeCell ref="E47:F47"/>
    <mergeCell ref="B55:D55"/>
    <mergeCell ref="E55:F55"/>
    <mergeCell ref="G55:H55"/>
    <mergeCell ref="I55:J55"/>
    <mergeCell ref="B48:D48"/>
    <mergeCell ref="B49:D49"/>
    <mergeCell ref="I24:J24"/>
    <mergeCell ref="B59:D59"/>
    <mergeCell ref="E59:F59"/>
    <mergeCell ref="G59:H59"/>
    <mergeCell ref="G35:H35"/>
    <mergeCell ref="E36:F36"/>
    <mergeCell ref="G36:H36"/>
    <mergeCell ref="E43:F43"/>
    <mergeCell ref="G43:H43"/>
    <mergeCell ref="B46:D46"/>
    <mergeCell ref="B47:D47"/>
    <mergeCell ref="E44:F44"/>
    <mergeCell ref="G44:H44"/>
    <mergeCell ref="E49:F49"/>
    <mergeCell ref="G49:H49"/>
    <mergeCell ref="E45:F45"/>
    <mergeCell ref="G45:H45"/>
    <mergeCell ref="E46:F46"/>
    <mergeCell ref="I46:J46"/>
    <mergeCell ref="I47:J47"/>
    <mergeCell ref="I48:J48"/>
    <mergeCell ref="I38:J38"/>
    <mergeCell ref="G47:H47"/>
    <mergeCell ref="E48:F48"/>
  </mergeCells>
  <phoneticPr fontId="3" type="noConversion"/>
  <conditionalFormatting sqref="B35:J49">
    <cfRule type="expression" dxfId="43" priority="4" stopIfTrue="1">
      <formula>NOT(ISNUMBER(INDIRECT(ADDRESS(ROW(),1))))</formula>
    </cfRule>
  </conditionalFormatting>
  <conditionalFormatting sqref="E10:J15 I16:J16">
    <cfRule type="expression" dxfId="42" priority="5" stopIfTrue="1">
      <formula>$A$8="NO"</formula>
    </cfRule>
  </conditionalFormatting>
  <conditionalFormatting sqref="E21:J27 I28:J28 E57:G57 I57 E58:J60 E61:E74 G61:G74 I61:I74 I75:J75">
    <cfRule type="expression" dxfId="41" priority="6" stopIfTrue="1">
      <formula>$A$19="NO"</formula>
    </cfRule>
  </conditionalFormatting>
  <conditionalFormatting sqref="E56:J56">
    <cfRule type="expression" dxfId="40" priority="2" stopIfTrue="1">
      <formula>$A$19="NO"</formula>
    </cfRule>
  </conditionalFormatting>
  <conditionalFormatting sqref="I32:J32">
    <cfRule type="expression" dxfId="39" priority="3" stopIfTrue="1">
      <formula>$B$35=""</formula>
    </cfRule>
  </conditionalFormatting>
  <dataValidations count="2">
    <dataValidation type="list" allowBlank="1" showInputMessage="1" showErrorMessage="1" sqref="G35:H49 E22:E27 E36:F49 G21:G27 E11:F15 G10:H15" xr:uid="{00000000-0002-0000-0300-000000000000}">
      <formula1>DIAS</formula1>
    </dataValidation>
    <dataValidation type="list" allowBlank="1" showInputMessage="1" showErrorMessage="1" sqref="H56 E57:F57 H58:H60 E58:E74 G56:G74 F58:F60" xr:uid="{00000000-0002-0000-0300-000001000000}">
      <formula1>DIAS120</formula1>
    </dataValidation>
  </dataValidations>
  <pageMargins left="0.75" right="0.75" top="1" bottom="1" header="0" footer="0"/>
  <pageSetup orientation="portrait" r:id="rId1"/>
  <headerFooter alignWithMargins="0">
    <oddHeader>&amp;R&amp;"Aptos"&amp;10&amp;KFF0000 Información pública&amp;1#_x000D_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rgb="FF33CCCC"/>
  </sheetPr>
  <dimension ref="A1:P299"/>
  <sheetViews>
    <sheetView topLeftCell="A189" workbookViewId="0">
      <selection activeCell="B4" sqref="B4"/>
    </sheetView>
  </sheetViews>
  <sheetFormatPr baseColWidth="10" defaultColWidth="0" defaultRowHeight="12.75" zeroHeight="1" x14ac:dyDescent="0.2"/>
  <cols>
    <col min="1" max="1" width="4.28515625" style="1" customWidth="1"/>
    <col min="2" max="2" width="11.42578125" style="1" customWidth="1"/>
    <col min="3" max="3" width="4.28515625" style="1" customWidth="1"/>
    <col min="4" max="4" width="11.42578125" style="1" customWidth="1"/>
    <col min="5" max="5" width="4.28515625" style="1" customWidth="1"/>
    <col min="6" max="14" width="11.42578125" style="1" customWidth="1"/>
    <col min="15" max="15" width="36.5703125" style="1" customWidth="1"/>
    <col min="16" max="16" width="4.28515625" style="1" customWidth="1"/>
    <col min="17" max="16384" width="11.42578125" style="1" hidden="1"/>
  </cols>
  <sheetData>
    <row r="1" spans="1:16" x14ac:dyDescent="0.2">
      <c r="A1" s="24"/>
      <c r="B1" s="24"/>
      <c r="C1" s="24"/>
      <c r="D1" s="24"/>
      <c r="E1" s="24"/>
      <c r="F1" s="24"/>
      <c r="G1" s="24"/>
      <c r="H1" s="24"/>
      <c r="I1" s="24"/>
      <c r="J1" s="24"/>
      <c r="K1" s="24"/>
      <c r="L1" s="24"/>
      <c r="M1" s="24"/>
      <c r="N1" s="24"/>
      <c r="O1" s="24"/>
      <c r="P1" s="24"/>
    </row>
    <row r="2" spans="1:16" s="20" customFormat="1" ht="22.5" customHeight="1" x14ac:dyDescent="0.2">
      <c r="A2" s="19" t="s">
        <v>125</v>
      </c>
    </row>
    <row r="3" spans="1:16" x14ac:dyDescent="0.2">
      <c r="A3" s="24"/>
      <c r="B3" s="24"/>
      <c r="C3" s="24"/>
      <c r="D3" s="24"/>
      <c r="E3" s="24"/>
      <c r="F3" s="24"/>
      <c r="G3" s="24"/>
      <c r="H3" s="24"/>
      <c r="I3" s="24"/>
      <c r="J3" s="24"/>
      <c r="K3" s="24"/>
      <c r="L3" s="24"/>
      <c r="M3" s="24"/>
      <c r="N3" s="24"/>
      <c r="O3" s="24"/>
      <c r="P3" s="24"/>
    </row>
    <row r="4" spans="1:16" x14ac:dyDescent="0.2">
      <c r="A4" s="24"/>
      <c r="B4" s="53">
        <v>60</v>
      </c>
      <c r="C4" s="28"/>
      <c r="D4" s="36" t="s">
        <v>126</v>
      </c>
      <c r="E4" s="24"/>
      <c r="F4" s="24"/>
      <c r="G4" s="24"/>
      <c r="H4" s="24"/>
      <c r="I4" s="24"/>
      <c r="J4" s="24"/>
      <c r="K4" s="24"/>
      <c r="L4" s="24"/>
      <c r="M4" s="24"/>
      <c r="N4" s="24"/>
      <c r="O4" s="24"/>
      <c r="P4" s="24"/>
    </row>
    <row r="5" spans="1:16" x14ac:dyDescent="0.2">
      <c r="A5" s="24"/>
      <c r="B5" s="24"/>
      <c r="C5" s="24"/>
      <c r="D5" s="24"/>
      <c r="E5" s="24"/>
      <c r="F5" s="24"/>
      <c r="G5" s="24"/>
      <c r="H5" s="24"/>
      <c r="I5" s="24"/>
      <c r="J5" s="24"/>
      <c r="K5" s="24"/>
      <c r="L5" s="24"/>
      <c r="M5" s="24"/>
      <c r="N5" s="24"/>
      <c r="O5" s="24"/>
      <c r="P5" s="24"/>
    </row>
    <row r="6" spans="1:16" x14ac:dyDescent="0.2">
      <c r="A6" s="24"/>
      <c r="B6" s="24"/>
      <c r="C6" s="24"/>
      <c r="D6" s="24"/>
      <c r="E6" s="24"/>
      <c r="F6" s="24"/>
      <c r="G6" s="24"/>
      <c r="H6" s="24"/>
      <c r="I6" s="24"/>
      <c r="J6" s="24"/>
      <c r="K6" s="24"/>
      <c r="L6" s="24"/>
      <c r="M6" s="24"/>
      <c r="N6" s="24"/>
      <c r="O6" s="24"/>
      <c r="P6" s="24"/>
    </row>
    <row r="7" spans="1:16" s="20" customFormat="1" ht="22.5" customHeight="1" x14ac:dyDescent="0.2">
      <c r="A7" s="19" t="s">
        <v>127</v>
      </c>
    </row>
    <row r="8" spans="1:16" x14ac:dyDescent="0.2">
      <c r="A8" s="24"/>
      <c r="B8" s="24"/>
      <c r="C8" s="24"/>
      <c r="D8" s="24"/>
      <c r="E8" s="24"/>
      <c r="F8" s="24"/>
      <c r="G8" s="24"/>
      <c r="H8" s="24"/>
      <c r="I8" s="24"/>
      <c r="J8" s="24"/>
      <c r="K8" s="24"/>
      <c r="L8" s="24"/>
      <c r="M8" s="24"/>
      <c r="N8" s="24"/>
      <c r="O8" s="24"/>
      <c r="P8" s="24"/>
    </row>
    <row r="9" spans="1:16" x14ac:dyDescent="0.2">
      <c r="A9" s="24"/>
      <c r="B9" s="24"/>
      <c r="C9" s="24"/>
      <c r="D9" s="24"/>
      <c r="E9" s="24"/>
      <c r="F9" s="24"/>
      <c r="G9" s="24"/>
      <c r="H9" s="24"/>
      <c r="I9" s="24"/>
      <c r="J9" s="24"/>
      <c r="K9" s="24"/>
      <c r="L9" s="24"/>
      <c r="M9" s="27" t="s">
        <v>57</v>
      </c>
      <c r="N9" s="28">
        <v>200</v>
      </c>
      <c r="O9" s="24"/>
      <c r="P9" s="24"/>
    </row>
    <row r="10" spans="1:16" x14ac:dyDescent="0.2">
      <c r="A10" s="24"/>
      <c r="B10" s="223" t="s">
        <v>128</v>
      </c>
      <c r="C10" s="223"/>
      <c r="D10" s="223"/>
      <c r="E10" s="24"/>
      <c r="F10" s="203" t="s">
        <v>1798</v>
      </c>
      <c r="G10" s="169"/>
      <c r="H10" s="169"/>
      <c r="I10" s="169"/>
      <c r="J10" s="169"/>
      <c r="K10" s="169"/>
      <c r="L10" s="169"/>
      <c r="M10" s="169"/>
      <c r="N10" s="170"/>
      <c r="O10" s="176" t="str">
        <f>IF(LEN(SUBSTITUTE(F10," ",""))&gt;N9,"El máximo de caracteres permitido es "&amp;N9,"")</f>
        <v/>
      </c>
      <c r="P10" s="24"/>
    </row>
    <row r="11" spans="1:16" x14ac:dyDescent="0.2">
      <c r="A11" s="24"/>
      <c r="B11" s="223"/>
      <c r="C11" s="223"/>
      <c r="D11" s="223"/>
      <c r="E11" s="24"/>
      <c r="F11" s="171"/>
      <c r="G11" s="118"/>
      <c r="H11" s="118"/>
      <c r="I11" s="118"/>
      <c r="J11" s="118"/>
      <c r="K11" s="118"/>
      <c r="L11" s="118"/>
      <c r="M11" s="118"/>
      <c r="N11" s="172"/>
      <c r="O11" s="176"/>
      <c r="P11" s="24"/>
    </row>
    <row r="12" spans="1:16" x14ac:dyDescent="0.2">
      <c r="A12" s="24"/>
      <c r="B12" s="223"/>
      <c r="C12" s="223"/>
      <c r="D12" s="223"/>
      <c r="E12" s="24"/>
      <c r="F12" s="173"/>
      <c r="G12" s="174"/>
      <c r="H12" s="174"/>
      <c r="I12" s="174"/>
      <c r="J12" s="174"/>
      <c r="K12" s="174"/>
      <c r="L12" s="174"/>
      <c r="M12" s="174"/>
      <c r="N12" s="175"/>
      <c r="O12" s="176"/>
      <c r="P12" s="24"/>
    </row>
    <row r="13" spans="1:16" x14ac:dyDescent="0.2">
      <c r="A13" s="24"/>
      <c r="B13" s="24"/>
      <c r="C13" s="24"/>
      <c r="D13" s="24"/>
      <c r="E13" s="24"/>
      <c r="F13" s="24"/>
      <c r="G13" s="24"/>
      <c r="H13" s="24"/>
      <c r="I13" s="24"/>
      <c r="J13" s="24"/>
      <c r="K13" s="24"/>
      <c r="L13" s="24"/>
      <c r="M13" s="24"/>
      <c r="N13" s="24"/>
      <c r="O13" s="24"/>
      <c r="P13" s="24"/>
    </row>
    <row r="14" spans="1:16" x14ac:dyDescent="0.2">
      <c r="A14" s="24"/>
      <c r="B14" s="24"/>
      <c r="C14" s="24"/>
      <c r="D14" s="24"/>
      <c r="E14" s="24"/>
      <c r="F14" s="24"/>
      <c r="G14" s="24"/>
      <c r="H14" s="24"/>
      <c r="I14" s="24"/>
      <c r="J14" s="24"/>
      <c r="K14" s="24"/>
      <c r="L14" s="24"/>
      <c r="M14" s="27" t="s">
        <v>57</v>
      </c>
      <c r="N14" s="28">
        <v>80</v>
      </c>
      <c r="O14" s="24"/>
      <c r="P14" s="24"/>
    </row>
    <row r="15" spans="1:16" x14ac:dyDescent="0.2">
      <c r="A15" s="24"/>
      <c r="B15" s="223" t="s">
        <v>129</v>
      </c>
      <c r="C15" s="223"/>
      <c r="D15" s="223"/>
      <c r="E15" s="24"/>
      <c r="F15" s="158" t="s">
        <v>1799</v>
      </c>
      <c r="G15" s="169"/>
      <c r="H15" s="169"/>
      <c r="I15" s="169"/>
      <c r="J15" s="169"/>
      <c r="K15" s="169"/>
      <c r="L15" s="169"/>
      <c r="M15" s="169"/>
      <c r="N15" s="170"/>
      <c r="O15" s="222" t="str">
        <f>IF(LEN(SUBSTITUTE(F15," ",""))&gt;N14,"El máximo de caracteres permitido es "&amp;N14,"")</f>
        <v/>
      </c>
      <c r="P15" s="24"/>
    </row>
    <row r="16" spans="1:16" x14ac:dyDescent="0.2">
      <c r="A16" s="24"/>
      <c r="B16" s="223"/>
      <c r="C16" s="223"/>
      <c r="D16" s="223"/>
      <c r="E16" s="24"/>
      <c r="F16" s="173"/>
      <c r="G16" s="174"/>
      <c r="H16" s="174"/>
      <c r="I16" s="174"/>
      <c r="J16" s="174"/>
      <c r="K16" s="174"/>
      <c r="L16" s="174"/>
      <c r="M16" s="174"/>
      <c r="N16" s="175"/>
      <c r="O16" s="222"/>
      <c r="P16" s="24"/>
    </row>
    <row r="17" spans="1:16" x14ac:dyDescent="0.2">
      <c r="A17" s="24"/>
      <c r="B17" s="24"/>
      <c r="C17" s="24"/>
      <c r="D17" s="24"/>
      <c r="E17" s="24"/>
      <c r="F17" s="24"/>
      <c r="G17" s="24"/>
      <c r="H17" s="24"/>
      <c r="I17" s="24"/>
      <c r="J17" s="24"/>
      <c r="K17" s="24"/>
      <c r="L17" s="24"/>
      <c r="M17" s="24"/>
      <c r="N17" s="24"/>
      <c r="O17" s="24"/>
      <c r="P17" s="24"/>
    </row>
    <row r="18" spans="1:16" x14ac:dyDescent="0.2">
      <c r="A18" s="24"/>
      <c r="B18" s="24"/>
      <c r="C18" s="24"/>
      <c r="D18" s="24"/>
      <c r="E18" s="24"/>
      <c r="F18" s="24"/>
      <c r="G18" s="24"/>
      <c r="H18" s="24"/>
      <c r="I18" s="24"/>
      <c r="J18" s="24"/>
      <c r="K18" s="24"/>
      <c r="L18" s="24"/>
      <c r="M18" s="24"/>
      <c r="N18" s="24"/>
      <c r="O18" s="24"/>
      <c r="P18" s="24"/>
    </row>
    <row r="19" spans="1:16" x14ac:dyDescent="0.2">
      <c r="A19" s="24"/>
      <c r="B19" s="23" t="s">
        <v>130</v>
      </c>
      <c r="C19" s="24"/>
      <c r="D19" s="24"/>
      <c r="E19" s="24"/>
      <c r="F19" s="24"/>
      <c r="G19" s="24"/>
      <c r="H19" s="24"/>
      <c r="I19" s="24"/>
      <c r="J19" s="24"/>
      <c r="K19" s="24"/>
      <c r="L19" s="24"/>
      <c r="M19" s="24"/>
      <c r="N19" s="24"/>
      <c r="O19" s="24"/>
      <c r="P19" s="24"/>
    </row>
    <row r="20" spans="1:16" x14ac:dyDescent="0.2">
      <c r="A20" s="24"/>
      <c r="B20" s="24"/>
      <c r="C20" s="24"/>
      <c r="D20" s="24"/>
      <c r="E20" s="24"/>
      <c r="F20" s="24"/>
      <c r="G20" s="24"/>
      <c r="H20" s="24"/>
      <c r="I20" s="24"/>
      <c r="J20" s="24"/>
      <c r="K20" s="24"/>
      <c r="L20" s="24"/>
      <c r="M20" s="24"/>
      <c r="N20" s="24"/>
      <c r="O20" s="24"/>
      <c r="P20" s="24"/>
    </row>
    <row r="21" spans="1:16" x14ac:dyDescent="0.2">
      <c r="A21" s="24"/>
      <c r="B21" s="24"/>
      <c r="C21" s="24"/>
      <c r="D21" s="24"/>
      <c r="E21" s="24"/>
      <c r="F21" s="24"/>
      <c r="G21" s="24"/>
      <c r="H21" s="24"/>
      <c r="I21" s="24"/>
      <c r="J21" s="24"/>
      <c r="K21" s="24"/>
      <c r="L21" s="24"/>
      <c r="M21" s="27" t="s">
        <v>131</v>
      </c>
      <c r="N21" s="28">
        <v>150</v>
      </c>
      <c r="O21" s="24"/>
      <c r="P21" s="24"/>
    </row>
    <row r="22" spans="1:16" x14ac:dyDescent="0.2">
      <c r="A22" s="24"/>
      <c r="B22" s="24"/>
      <c r="C22" s="24"/>
      <c r="D22" s="127" t="s">
        <v>56</v>
      </c>
      <c r="E22" s="127"/>
      <c r="F22" s="127"/>
      <c r="G22" s="127"/>
      <c r="H22" s="127"/>
      <c r="I22" s="127"/>
      <c r="J22" s="127"/>
      <c r="K22" s="127"/>
      <c r="L22" s="127"/>
      <c r="M22" s="127"/>
      <c r="N22" s="127"/>
      <c r="O22" s="24"/>
      <c r="P22" s="24"/>
    </row>
    <row r="23" spans="1:16" x14ac:dyDescent="0.2">
      <c r="A23" s="24"/>
      <c r="B23" s="23" t="s">
        <v>132</v>
      </c>
      <c r="C23" s="24"/>
      <c r="D23" s="158" t="s">
        <v>1728</v>
      </c>
      <c r="E23" s="169"/>
      <c r="F23" s="169"/>
      <c r="G23" s="169"/>
      <c r="H23" s="169"/>
      <c r="I23" s="169"/>
      <c r="J23" s="169"/>
      <c r="K23" s="169"/>
      <c r="L23" s="169"/>
      <c r="M23" s="169"/>
      <c r="N23" s="170"/>
      <c r="O23" s="176" t="str">
        <f>IF(LEN(SUBSTITUTE(D23," ",""))&gt;$N$21,"El máximo de caracteres permitido es "&amp;$N$21,"")</f>
        <v/>
      </c>
      <c r="P23" s="24"/>
    </row>
    <row r="24" spans="1:16" x14ac:dyDescent="0.2">
      <c r="A24" s="24"/>
      <c r="B24" s="24"/>
      <c r="C24" s="24"/>
      <c r="D24" s="171"/>
      <c r="E24" s="118"/>
      <c r="F24" s="118"/>
      <c r="G24" s="118"/>
      <c r="H24" s="118"/>
      <c r="I24" s="118"/>
      <c r="J24" s="118"/>
      <c r="K24" s="118"/>
      <c r="L24" s="118"/>
      <c r="M24" s="118"/>
      <c r="N24" s="172"/>
      <c r="O24" s="176"/>
      <c r="P24" s="24"/>
    </row>
    <row r="25" spans="1:16" x14ac:dyDescent="0.2">
      <c r="A25" s="24"/>
      <c r="B25" s="24"/>
      <c r="C25" s="24"/>
      <c r="D25" s="173"/>
      <c r="E25" s="174"/>
      <c r="F25" s="174"/>
      <c r="G25" s="174"/>
      <c r="H25" s="174"/>
      <c r="I25" s="174"/>
      <c r="J25" s="174"/>
      <c r="K25" s="174"/>
      <c r="L25" s="174"/>
      <c r="M25" s="174"/>
      <c r="N25" s="175"/>
      <c r="O25" s="176"/>
      <c r="P25" s="24"/>
    </row>
    <row r="26" spans="1:16" x14ac:dyDescent="0.2">
      <c r="A26" s="24"/>
      <c r="B26" s="24"/>
      <c r="C26" s="24"/>
      <c r="D26" s="24"/>
      <c r="E26" s="24"/>
      <c r="F26" s="24"/>
      <c r="G26" s="24"/>
      <c r="H26" s="24"/>
      <c r="I26" s="24"/>
      <c r="J26" s="24"/>
      <c r="K26" s="24"/>
      <c r="L26" s="24"/>
      <c r="M26" s="24"/>
      <c r="N26" s="24"/>
      <c r="O26" s="24"/>
      <c r="P26" s="24"/>
    </row>
    <row r="27" spans="1:16" x14ac:dyDescent="0.2">
      <c r="A27" s="24"/>
      <c r="B27" s="23" t="s">
        <v>133</v>
      </c>
      <c r="C27" s="24"/>
      <c r="D27" s="224" t="s">
        <v>1729</v>
      </c>
      <c r="E27" s="169"/>
      <c r="F27" s="169"/>
      <c r="G27" s="169"/>
      <c r="H27" s="169"/>
      <c r="I27" s="169"/>
      <c r="J27" s="169"/>
      <c r="K27" s="169"/>
      <c r="L27" s="169"/>
      <c r="M27" s="169"/>
      <c r="N27" s="170"/>
      <c r="O27" s="176" t="str">
        <f>IF(LEN(SUBSTITUTE(D27," ",""))&gt;$N$21,"El máximo de caracteres permitido es "&amp;$N$21,"")</f>
        <v/>
      </c>
      <c r="P27" s="24"/>
    </row>
    <row r="28" spans="1:16" x14ac:dyDescent="0.2">
      <c r="A28" s="24"/>
      <c r="B28" s="24"/>
      <c r="C28" s="24"/>
      <c r="D28" s="171"/>
      <c r="E28" s="118"/>
      <c r="F28" s="118"/>
      <c r="G28" s="118"/>
      <c r="H28" s="118"/>
      <c r="I28" s="118"/>
      <c r="J28" s="118"/>
      <c r="K28" s="118"/>
      <c r="L28" s="118"/>
      <c r="M28" s="118"/>
      <c r="N28" s="172"/>
      <c r="O28" s="176"/>
      <c r="P28" s="24"/>
    </row>
    <row r="29" spans="1:16" x14ac:dyDescent="0.2">
      <c r="A29" s="24"/>
      <c r="B29" s="24"/>
      <c r="C29" s="24"/>
      <c r="D29" s="173"/>
      <c r="E29" s="174"/>
      <c r="F29" s="174"/>
      <c r="G29" s="174"/>
      <c r="H29" s="174"/>
      <c r="I29" s="174"/>
      <c r="J29" s="174"/>
      <c r="K29" s="174"/>
      <c r="L29" s="174"/>
      <c r="M29" s="174"/>
      <c r="N29" s="175"/>
      <c r="O29" s="176"/>
      <c r="P29" s="24"/>
    </row>
    <row r="30" spans="1:16" x14ac:dyDescent="0.2">
      <c r="A30" s="24"/>
      <c r="B30" s="24"/>
      <c r="C30" s="24"/>
      <c r="D30" s="24"/>
      <c r="E30" s="24"/>
      <c r="F30" s="24"/>
      <c r="G30" s="24"/>
      <c r="H30" s="24"/>
      <c r="I30" s="24"/>
      <c r="J30" s="24"/>
      <c r="K30" s="24"/>
      <c r="L30" s="24"/>
      <c r="M30" s="24"/>
      <c r="N30" s="24"/>
      <c r="O30" s="24"/>
      <c r="P30" s="24"/>
    </row>
    <row r="31" spans="1:16" x14ac:dyDescent="0.2">
      <c r="A31" s="24"/>
      <c r="B31" s="23" t="s">
        <v>134</v>
      </c>
      <c r="C31" s="24"/>
      <c r="D31" s="224" t="s">
        <v>1730</v>
      </c>
      <c r="E31" s="169"/>
      <c r="F31" s="169"/>
      <c r="G31" s="169"/>
      <c r="H31" s="169"/>
      <c r="I31" s="169"/>
      <c r="J31" s="169"/>
      <c r="K31" s="169"/>
      <c r="L31" s="169"/>
      <c r="M31" s="169"/>
      <c r="N31" s="170"/>
      <c r="O31" s="176" t="str">
        <f>IF(LEN(SUBSTITUTE(D31," ",""))&gt;$N$21,"El máximo de caracteres permitido es "&amp;$N$21,"")</f>
        <v/>
      </c>
      <c r="P31" s="24"/>
    </row>
    <row r="32" spans="1:16" x14ac:dyDescent="0.2">
      <c r="A32" s="24"/>
      <c r="B32" s="24"/>
      <c r="C32" s="24"/>
      <c r="D32" s="171"/>
      <c r="E32" s="118"/>
      <c r="F32" s="118"/>
      <c r="G32" s="118"/>
      <c r="H32" s="118"/>
      <c r="I32" s="118"/>
      <c r="J32" s="118"/>
      <c r="K32" s="118"/>
      <c r="L32" s="118"/>
      <c r="M32" s="118"/>
      <c r="N32" s="172"/>
      <c r="O32" s="176"/>
      <c r="P32" s="24"/>
    </row>
    <row r="33" spans="1:16" x14ac:dyDescent="0.2">
      <c r="A33" s="24"/>
      <c r="B33" s="24"/>
      <c r="C33" s="24"/>
      <c r="D33" s="173"/>
      <c r="E33" s="174"/>
      <c r="F33" s="174"/>
      <c r="G33" s="174"/>
      <c r="H33" s="174"/>
      <c r="I33" s="174"/>
      <c r="J33" s="174"/>
      <c r="K33" s="174"/>
      <c r="L33" s="174"/>
      <c r="M33" s="174"/>
      <c r="N33" s="175"/>
      <c r="O33" s="176"/>
      <c r="P33" s="24"/>
    </row>
    <row r="34" spans="1:16" x14ac:dyDescent="0.2">
      <c r="A34" s="24"/>
      <c r="B34" s="24"/>
      <c r="C34" s="24"/>
      <c r="D34" s="24"/>
      <c r="E34" s="24"/>
      <c r="F34" s="24"/>
      <c r="G34" s="24"/>
      <c r="H34" s="24"/>
      <c r="I34" s="24"/>
      <c r="J34" s="24"/>
      <c r="K34" s="24"/>
      <c r="L34" s="24"/>
      <c r="M34" s="24"/>
      <c r="N34" s="24"/>
      <c r="O34" s="24"/>
      <c r="P34" s="24"/>
    </row>
    <row r="35" spans="1:16" x14ac:dyDescent="0.2">
      <c r="A35" s="24"/>
      <c r="B35" s="23" t="s">
        <v>135</v>
      </c>
      <c r="C35" s="24"/>
      <c r="D35" s="203" t="s">
        <v>1731</v>
      </c>
      <c r="E35" s="169"/>
      <c r="F35" s="169"/>
      <c r="G35" s="169"/>
      <c r="H35" s="169"/>
      <c r="I35" s="169"/>
      <c r="J35" s="169"/>
      <c r="K35" s="169"/>
      <c r="L35" s="169"/>
      <c r="M35" s="169"/>
      <c r="N35" s="170"/>
      <c r="O35" s="176" t="str">
        <f>IF(LEN(SUBSTITUTE(D35," ",""))&gt;$N$21,"El máximo de caracteres permitido es "&amp;$N$21,"")</f>
        <v/>
      </c>
      <c r="P35" s="24"/>
    </row>
    <row r="36" spans="1:16" x14ac:dyDescent="0.2">
      <c r="A36" s="24"/>
      <c r="B36" s="24"/>
      <c r="C36" s="24"/>
      <c r="D36" s="171"/>
      <c r="E36" s="118"/>
      <c r="F36" s="118"/>
      <c r="G36" s="118"/>
      <c r="H36" s="118"/>
      <c r="I36" s="118"/>
      <c r="J36" s="118"/>
      <c r="K36" s="118"/>
      <c r="L36" s="118"/>
      <c r="M36" s="118"/>
      <c r="N36" s="172"/>
      <c r="O36" s="176"/>
      <c r="P36" s="24"/>
    </row>
    <row r="37" spans="1:16" x14ac:dyDescent="0.2">
      <c r="A37" s="24"/>
      <c r="B37" s="24"/>
      <c r="C37" s="24"/>
      <c r="D37" s="173"/>
      <c r="E37" s="174"/>
      <c r="F37" s="174"/>
      <c r="G37" s="174"/>
      <c r="H37" s="174"/>
      <c r="I37" s="174"/>
      <c r="J37" s="174"/>
      <c r="K37" s="174"/>
      <c r="L37" s="174"/>
      <c r="M37" s="174"/>
      <c r="N37" s="175"/>
      <c r="O37" s="176"/>
      <c r="P37" s="24"/>
    </row>
    <row r="38" spans="1:16" x14ac:dyDescent="0.2">
      <c r="A38" s="24"/>
      <c r="B38" s="24"/>
      <c r="C38" s="24"/>
      <c r="D38" s="24"/>
      <c r="E38" s="24"/>
      <c r="F38" s="24"/>
      <c r="G38" s="24"/>
      <c r="H38" s="24"/>
      <c r="I38" s="24"/>
      <c r="J38" s="24"/>
      <c r="K38" s="24"/>
      <c r="L38" s="24"/>
      <c r="M38" s="24"/>
      <c r="N38" s="24"/>
      <c r="O38" s="24"/>
      <c r="P38" s="24"/>
    </row>
    <row r="39" spans="1:16" x14ac:dyDescent="0.2">
      <c r="A39" s="24"/>
      <c r="B39" s="23" t="s">
        <v>136</v>
      </c>
      <c r="C39" s="24"/>
      <c r="D39" s="203" t="s">
        <v>1732</v>
      </c>
      <c r="E39" s="169"/>
      <c r="F39" s="169"/>
      <c r="G39" s="169"/>
      <c r="H39" s="169"/>
      <c r="I39" s="169"/>
      <c r="J39" s="169"/>
      <c r="K39" s="169"/>
      <c r="L39" s="169"/>
      <c r="M39" s="169"/>
      <c r="N39" s="170"/>
      <c r="O39" s="176" t="str">
        <f>IF(LEN(SUBSTITUTE(D39," ",""))&gt;$N$21,"El máximo de caracteres permitido es "&amp;$N$21,"")</f>
        <v/>
      </c>
      <c r="P39" s="24"/>
    </row>
    <row r="40" spans="1:16" x14ac:dyDescent="0.2">
      <c r="A40" s="24"/>
      <c r="B40" s="24"/>
      <c r="C40" s="24"/>
      <c r="D40" s="171"/>
      <c r="E40" s="118"/>
      <c r="F40" s="118"/>
      <c r="G40" s="118"/>
      <c r="H40" s="118"/>
      <c r="I40" s="118"/>
      <c r="J40" s="118"/>
      <c r="K40" s="118"/>
      <c r="L40" s="118"/>
      <c r="M40" s="118"/>
      <c r="N40" s="172"/>
      <c r="O40" s="176"/>
      <c r="P40" s="24"/>
    </row>
    <row r="41" spans="1:16" x14ac:dyDescent="0.2">
      <c r="A41" s="24"/>
      <c r="B41" s="24"/>
      <c r="C41" s="24"/>
      <c r="D41" s="173"/>
      <c r="E41" s="174"/>
      <c r="F41" s="174"/>
      <c r="G41" s="174"/>
      <c r="H41" s="174"/>
      <c r="I41" s="174"/>
      <c r="J41" s="174"/>
      <c r="K41" s="174"/>
      <c r="L41" s="174"/>
      <c r="M41" s="174"/>
      <c r="N41" s="175"/>
      <c r="O41" s="176"/>
      <c r="P41" s="24"/>
    </row>
    <row r="42" spans="1:16" x14ac:dyDescent="0.2">
      <c r="A42" s="24"/>
      <c r="B42" s="24"/>
      <c r="C42" s="24"/>
      <c r="D42" s="24"/>
      <c r="E42" s="24"/>
      <c r="F42" s="24"/>
      <c r="G42" s="24"/>
      <c r="H42" s="24"/>
      <c r="I42" s="24"/>
      <c r="J42" s="24"/>
      <c r="K42" s="24"/>
      <c r="L42" s="24"/>
      <c r="M42" s="24"/>
      <c r="N42" s="24"/>
      <c r="O42" s="24"/>
      <c r="P42" s="24"/>
    </row>
    <row r="43" spans="1:16" x14ac:dyDescent="0.2">
      <c r="A43" s="24"/>
      <c r="B43" s="24"/>
      <c r="C43" s="24"/>
      <c r="D43" s="24"/>
      <c r="E43" s="24"/>
      <c r="F43" s="24"/>
      <c r="G43" s="24"/>
      <c r="H43" s="24"/>
      <c r="I43" s="24"/>
      <c r="J43" s="24"/>
      <c r="K43" s="24"/>
      <c r="L43" s="24"/>
      <c r="M43" s="24"/>
      <c r="N43" s="24"/>
      <c r="O43" s="24"/>
      <c r="P43" s="24"/>
    </row>
    <row r="44" spans="1:16" s="20" customFormat="1" ht="22.5" customHeight="1" x14ac:dyDescent="0.2">
      <c r="A44" s="19" t="s">
        <v>137</v>
      </c>
    </row>
    <row r="45" spans="1:16" x14ac:dyDescent="0.2">
      <c r="A45" s="24"/>
      <c r="B45" s="24"/>
      <c r="C45" s="24"/>
      <c r="D45" s="24"/>
      <c r="E45" s="24"/>
      <c r="F45" s="24"/>
      <c r="G45" s="24"/>
      <c r="H45" s="24"/>
      <c r="I45" s="24"/>
      <c r="J45" s="24"/>
      <c r="K45" s="24"/>
      <c r="L45" s="24"/>
      <c r="M45" s="24"/>
      <c r="N45" s="24"/>
      <c r="O45" s="24"/>
      <c r="P45" s="24"/>
    </row>
    <row r="46" spans="1:16" x14ac:dyDescent="0.2">
      <c r="A46" s="24"/>
      <c r="B46" s="50" t="s">
        <v>54</v>
      </c>
      <c r="C46" s="24"/>
      <c r="D46" s="24" t="s">
        <v>138</v>
      </c>
      <c r="E46" s="24"/>
      <c r="F46" s="24"/>
      <c r="G46" s="24"/>
      <c r="H46" s="24"/>
      <c r="I46" s="24"/>
      <c r="J46" s="24"/>
      <c r="K46" s="24"/>
      <c r="L46" s="24"/>
      <c r="M46" s="24"/>
      <c r="N46" s="24"/>
      <c r="O46" s="24"/>
      <c r="P46" s="24"/>
    </row>
    <row r="47" spans="1:16" x14ac:dyDescent="0.2">
      <c r="A47" s="24"/>
      <c r="B47" s="24"/>
      <c r="C47" s="24"/>
      <c r="D47" s="24"/>
      <c r="E47" s="24"/>
      <c r="F47" s="24"/>
      <c r="G47" s="24"/>
      <c r="H47" s="24"/>
      <c r="I47" s="24"/>
      <c r="J47" s="24"/>
      <c r="K47" s="24"/>
      <c r="L47" s="24"/>
      <c r="M47" s="24"/>
      <c r="N47" s="24"/>
      <c r="O47" s="24"/>
      <c r="P47" s="24"/>
    </row>
    <row r="48" spans="1:16" x14ac:dyDescent="0.2">
      <c r="A48" s="24"/>
      <c r="B48" s="50" t="s">
        <v>54</v>
      </c>
      <c r="C48" s="24"/>
      <c r="D48" s="24" t="s">
        <v>139</v>
      </c>
      <c r="E48" s="24"/>
      <c r="F48" s="24"/>
      <c r="G48" s="24"/>
      <c r="H48" s="24"/>
      <c r="I48" s="24"/>
      <c r="J48" s="24"/>
      <c r="K48" s="24"/>
      <c r="L48" s="24"/>
      <c r="M48" s="24"/>
      <c r="N48" s="24"/>
      <c r="O48" s="24"/>
      <c r="P48" s="24"/>
    </row>
    <row r="49" spans="1:16" x14ac:dyDescent="0.2">
      <c r="A49" s="24"/>
      <c r="B49" s="24"/>
      <c r="C49" s="24"/>
      <c r="D49" s="24"/>
      <c r="E49" s="24"/>
      <c r="F49" s="24"/>
      <c r="G49" s="24"/>
      <c r="H49" s="24"/>
      <c r="I49" s="24"/>
      <c r="J49" s="24"/>
      <c r="K49" s="24"/>
      <c r="L49" s="24"/>
      <c r="M49" s="24"/>
      <c r="N49" s="24"/>
      <c r="O49" s="24"/>
      <c r="P49" s="24"/>
    </row>
    <row r="50" spans="1:16" x14ac:dyDescent="0.2">
      <c r="A50" s="24"/>
      <c r="B50" s="50" t="s">
        <v>54</v>
      </c>
      <c r="C50" s="24"/>
      <c r="D50" s="24" t="s">
        <v>140</v>
      </c>
      <c r="E50" s="24"/>
      <c r="F50" s="24"/>
      <c r="G50" s="24"/>
      <c r="H50" s="24"/>
      <c r="I50" s="24"/>
      <c r="J50" s="24"/>
      <c r="K50" s="24"/>
      <c r="L50" s="24"/>
      <c r="M50" s="24"/>
      <c r="N50" s="24"/>
      <c r="O50" s="24"/>
      <c r="P50" s="24"/>
    </row>
    <row r="51" spans="1:16" x14ac:dyDescent="0.2">
      <c r="A51" s="24"/>
      <c r="B51" s="24"/>
      <c r="C51" s="24"/>
      <c r="D51" s="24"/>
      <c r="E51" s="24"/>
      <c r="F51" s="24"/>
      <c r="G51" s="24"/>
      <c r="H51" s="24"/>
      <c r="I51" s="24"/>
      <c r="J51" s="24"/>
      <c r="K51" s="24"/>
      <c r="L51" s="24"/>
      <c r="M51" s="24"/>
      <c r="N51" s="24"/>
      <c r="O51" s="24"/>
      <c r="P51" s="24"/>
    </row>
    <row r="52" spans="1:16" x14ac:dyDescent="0.2">
      <c r="A52" s="24"/>
      <c r="B52" s="24"/>
      <c r="C52" s="24"/>
      <c r="D52" s="28">
        <v>1000</v>
      </c>
      <c r="E52" s="24" t="s">
        <v>57</v>
      </c>
      <c r="F52" s="24"/>
      <c r="G52" s="24"/>
      <c r="H52" s="24"/>
      <c r="I52" s="24"/>
      <c r="J52" s="24"/>
      <c r="K52" s="24"/>
      <c r="L52" s="24"/>
      <c r="M52" s="24"/>
      <c r="N52" s="24"/>
      <c r="O52" s="24"/>
      <c r="P52" s="24"/>
    </row>
    <row r="53" spans="1:16" x14ac:dyDescent="0.2">
      <c r="A53" s="24"/>
      <c r="B53" s="27" t="s">
        <v>141</v>
      </c>
      <c r="C53" s="24"/>
      <c r="D53" s="196" t="s">
        <v>1733</v>
      </c>
      <c r="E53" s="169"/>
      <c r="F53" s="169"/>
      <c r="G53" s="169"/>
      <c r="H53" s="169"/>
      <c r="I53" s="169"/>
      <c r="J53" s="169"/>
      <c r="K53" s="169"/>
      <c r="L53" s="169"/>
      <c r="M53" s="169"/>
      <c r="N53" s="170"/>
      <c r="O53" s="24"/>
      <c r="P53" s="24"/>
    </row>
    <row r="54" spans="1:16" x14ac:dyDescent="0.2">
      <c r="A54" s="24"/>
      <c r="B54" s="24"/>
      <c r="C54" s="24"/>
      <c r="D54" s="171"/>
      <c r="E54" s="118"/>
      <c r="F54" s="118"/>
      <c r="G54" s="118"/>
      <c r="H54" s="118"/>
      <c r="I54" s="118"/>
      <c r="J54" s="118"/>
      <c r="K54" s="118"/>
      <c r="L54" s="118"/>
      <c r="M54" s="118"/>
      <c r="N54" s="172"/>
      <c r="O54" s="24"/>
      <c r="P54" s="24"/>
    </row>
    <row r="55" spans="1:16" x14ac:dyDescent="0.2">
      <c r="A55" s="24"/>
      <c r="B55" s="24"/>
      <c r="C55" s="24"/>
      <c r="D55" s="171"/>
      <c r="E55" s="118"/>
      <c r="F55" s="118"/>
      <c r="G55" s="118"/>
      <c r="H55" s="118"/>
      <c r="I55" s="118"/>
      <c r="J55" s="118"/>
      <c r="K55" s="118"/>
      <c r="L55" s="118"/>
      <c r="M55" s="118"/>
      <c r="N55" s="172"/>
      <c r="O55" s="24"/>
      <c r="P55" s="24"/>
    </row>
    <row r="56" spans="1:16" x14ac:dyDescent="0.2">
      <c r="A56" s="24"/>
      <c r="B56" s="24"/>
      <c r="C56" s="24"/>
      <c r="D56" s="171"/>
      <c r="E56" s="118"/>
      <c r="F56" s="118"/>
      <c r="G56" s="118"/>
      <c r="H56" s="118"/>
      <c r="I56" s="118"/>
      <c r="J56" s="118"/>
      <c r="K56" s="118"/>
      <c r="L56" s="118"/>
      <c r="M56" s="118"/>
      <c r="N56" s="172"/>
      <c r="O56" s="24"/>
      <c r="P56" s="24"/>
    </row>
    <row r="57" spans="1:16" x14ac:dyDescent="0.2">
      <c r="A57" s="24"/>
      <c r="B57" s="24"/>
      <c r="C57" s="24"/>
      <c r="D57" s="173"/>
      <c r="E57" s="174"/>
      <c r="F57" s="174"/>
      <c r="G57" s="174"/>
      <c r="H57" s="174"/>
      <c r="I57" s="174"/>
      <c r="J57" s="174"/>
      <c r="K57" s="174"/>
      <c r="L57" s="174"/>
      <c r="M57" s="174"/>
      <c r="N57" s="175"/>
      <c r="O57" s="24"/>
      <c r="P57" s="24"/>
    </row>
    <row r="58" spans="1:16" x14ac:dyDescent="0.2">
      <c r="A58" s="24"/>
      <c r="B58" s="24"/>
      <c r="C58" s="24"/>
      <c r="D58" s="26" t="str">
        <f>IF(LEN(SUBSTITUTE(D53," ",""))&gt;D52,"El máximo de caracteres permitido es "&amp;D52,"")</f>
        <v/>
      </c>
      <c r="E58" s="24"/>
      <c r="F58" s="24"/>
      <c r="G58" s="24"/>
      <c r="H58" s="24"/>
      <c r="I58" s="24"/>
      <c r="J58" s="24"/>
      <c r="K58" s="24"/>
      <c r="L58" s="24"/>
      <c r="M58" s="24"/>
      <c r="N58" s="24"/>
      <c r="O58" s="24"/>
      <c r="P58" s="24"/>
    </row>
    <row r="59" spans="1:16" x14ac:dyDescent="0.2">
      <c r="A59" s="24"/>
      <c r="B59" s="24"/>
      <c r="C59" s="24"/>
      <c r="D59" s="24"/>
      <c r="E59" s="24"/>
      <c r="F59" s="24"/>
      <c r="G59" s="24"/>
      <c r="H59" s="24"/>
      <c r="I59" s="24"/>
      <c r="J59" s="24"/>
      <c r="K59" s="24"/>
      <c r="L59" s="24"/>
      <c r="M59" s="24"/>
      <c r="N59" s="24"/>
      <c r="O59" s="24"/>
      <c r="P59" s="24"/>
    </row>
    <row r="60" spans="1:16" s="20" customFormat="1" ht="22.5" customHeight="1" x14ac:dyDescent="0.2">
      <c r="A60" s="19" t="s">
        <v>142</v>
      </c>
    </row>
    <row r="61" spans="1:16" x14ac:dyDescent="0.2">
      <c r="A61" s="24"/>
      <c r="B61" s="24"/>
      <c r="C61" s="24"/>
      <c r="D61" s="24"/>
      <c r="E61" s="24"/>
      <c r="F61" s="24"/>
      <c r="G61" s="24"/>
      <c r="H61" s="24"/>
      <c r="I61" s="24"/>
      <c r="J61" s="24"/>
      <c r="K61" s="24"/>
      <c r="L61" s="24"/>
      <c r="M61" s="24"/>
      <c r="N61" s="24"/>
      <c r="O61" s="24"/>
      <c r="P61" s="24"/>
    </row>
    <row r="62" spans="1:16" x14ac:dyDescent="0.2">
      <c r="A62" s="24"/>
      <c r="B62" s="24"/>
      <c r="C62" s="24"/>
      <c r="D62" s="24"/>
      <c r="E62" s="24"/>
      <c r="F62" s="24"/>
      <c r="G62" s="24"/>
      <c r="H62" s="24"/>
      <c r="I62" s="24"/>
      <c r="J62" s="24"/>
      <c r="K62" s="24"/>
      <c r="L62" s="24"/>
      <c r="M62" s="27" t="s">
        <v>143</v>
      </c>
      <c r="N62" s="28">
        <v>500</v>
      </c>
      <c r="O62" s="24"/>
      <c r="P62" s="24"/>
    </row>
    <row r="63" spans="1:16" x14ac:dyDescent="0.2">
      <c r="A63" s="24"/>
      <c r="B63" s="127" t="s">
        <v>144</v>
      </c>
      <c r="C63" s="127"/>
      <c r="D63" s="127"/>
      <c r="E63" s="37"/>
      <c r="F63" s="127" t="s">
        <v>145</v>
      </c>
      <c r="G63" s="127"/>
      <c r="H63" s="127"/>
      <c r="I63" s="127"/>
      <c r="J63" s="127"/>
      <c r="K63" s="127"/>
      <c r="L63" s="127"/>
      <c r="M63" s="127"/>
      <c r="N63" s="127"/>
      <c r="O63" s="24"/>
      <c r="P63" s="24"/>
    </row>
    <row r="64" spans="1:16" x14ac:dyDescent="0.2">
      <c r="A64" s="24"/>
      <c r="B64" s="178" t="s">
        <v>146</v>
      </c>
      <c r="C64" s="179"/>
      <c r="D64" s="180"/>
      <c r="E64" s="24"/>
      <c r="F64" s="158" t="s">
        <v>1734</v>
      </c>
      <c r="G64" s="169"/>
      <c r="H64" s="169"/>
      <c r="I64" s="169"/>
      <c r="J64" s="169"/>
      <c r="K64" s="169"/>
      <c r="L64" s="169"/>
      <c r="M64" s="169"/>
      <c r="N64" s="170"/>
      <c r="O64" s="176" t="str">
        <f>IF(LEN(SUBSTITUTE(F64," ",""))&gt;$N$62,"El máximo de caracteres permitido es "&amp;$N$62,"")</f>
        <v/>
      </c>
      <c r="P64" s="24"/>
    </row>
    <row r="65" spans="1:16" x14ac:dyDescent="0.2">
      <c r="A65" s="24"/>
      <c r="B65" s="181"/>
      <c r="C65" s="182"/>
      <c r="D65" s="183"/>
      <c r="E65" s="24"/>
      <c r="F65" s="197"/>
      <c r="G65" s="198"/>
      <c r="H65" s="198"/>
      <c r="I65" s="198"/>
      <c r="J65" s="198"/>
      <c r="K65" s="198"/>
      <c r="L65" s="198"/>
      <c r="M65" s="198"/>
      <c r="N65" s="199"/>
      <c r="O65" s="176"/>
      <c r="P65" s="24"/>
    </row>
    <row r="66" spans="1:16" x14ac:dyDescent="0.2">
      <c r="A66" s="24"/>
      <c r="B66" s="181"/>
      <c r="C66" s="182"/>
      <c r="D66" s="183"/>
      <c r="E66" s="24"/>
      <c r="F66" s="197"/>
      <c r="G66" s="198"/>
      <c r="H66" s="198"/>
      <c r="I66" s="198"/>
      <c r="J66" s="198"/>
      <c r="K66" s="198"/>
      <c r="L66" s="198"/>
      <c r="M66" s="198"/>
      <c r="N66" s="199"/>
      <c r="O66" s="176"/>
      <c r="P66" s="24"/>
    </row>
    <row r="67" spans="1:16" x14ac:dyDescent="0.2">
      <c r="A67" s="24"/>
      <c r="B67" s="181"/>
      <c r="C67" s="182"/>
      <c r="D67" s="183"/>
      <c r="E67" s="24"/>
      <c r="F67" s="197"/>
      <c r="G67" s="198"/>
      <c r="H67" s="198"/>
      <c r="I67" s="198"/>
      <c r="J67" s="198"/>
      <c r="K67" s="198"/>
      <c r="L67" s="198"/>
      <c r="M67" s="198"/>
      <c r="N67" s="199"/>
      <c r="O67" s="176"/>
      <c r="P67" s="24"/>
    </row>
    <row r="68" spans="1:16" x14ac:dyDescent="0.2">
      <c r="A68" s="24"/>
      <c r="B68" s="184"/>
      <c r="C68" s="185"/>
      <c r="D68" s="186"/>
      <c r="E68" s="24"/>
      <c r="F68" s="200"/>
      <c r="G68" s="201"/>
      <c r="H68" s="201"/>
      <c r="I68" s="201"/>
      <c r="J68" s="201"/>
      <c r="K68" s="201"/>
      <c r="L68" s="201"/>
      <c r="M68" s="201"/>
      <c r="N68" s="202"/>
      <c r="O68" s="176"/>
      <c r="P68" s="24"/>
    </row>
    <row r="69" spans="1:16" x14ac:dyDescent="0.2">
      <c r="A69" s="24"/>
      <c r="B69" s="27"/>
      <c r="C69" s="27"/>
      <c r="D69" s="27"/>
      <c r="E69" s="24"/>
      <c r="F69" s="24"/>
      <c r="G69" s="24"/>
      <c r="H69" s="24"/>
      <c r="I69" s="24"/>
      <c r="J69" s="24"/>
      <c r="K69" s="24"/>
      <c r="L69" s="24"/>
      <c r="M69" s="24"/>
      <c r="N69" s="24"/>
      <c r="O69" s="24"/>
      <c r="P69" s="24"/>
    </row>
    <row r="70" spans="1:16" x14ac:dyDescent="0.2">
      <c r="A70" s="24"/>
      <c r="B70" s="187" t="s">
        <v>147</v>
      </c>
      <c r="C70" s="188"/>
      <c r="D70" s="189"/>
      <c r="E70" s="24"/>
      <c r="F70" s="158" t="s">
        <v>1735</v>
      </c>
      <c r="G70" s="169"/>
      <c r="H70" s="169"/>
      <c r="I70" s="169"/>
      <c r="J70" s="169"/>
      <c r="K70" s="169"/>
      <c r="L70" s="169"/>
      <c r="M70" s="169"/>
      <c r="N70" s="170"/>
      <c r="O70" s="176" t="str">
        <f>IF(LEN(SUBSTITUTE(F70," ",""))&gt;$N$62,"El máximo de caracteres permitido es "&amp;$N$62,"")</f>
        <v/>
      </c>
      <c r="P70" s="24"/>
    </row>
    <row r="71" spans="1:16" x14ac:dyDescent="0.2">
      <c r="A71" s="24"/>
      <c r="B71" s="190"/>
      <c r="C71" s="191"/>
      <c r="D71" s="192"/>
      <c r="E71" s="24"/>
      <c r="F71" s="197"/>
      <c r="G71" s="198"/>
      <c r="H71" s="198"/>
      <c r="I71" s="198"/>
      <c r="J71" s="198"/>
      <c r="K71" s="198"/>
      <c r="L71" s="198"/>
      <c r="M71" s="198"/>
      <c r="N71" s="199"/>
      <c r="O71" s="176"/>
      <c r="P71" s="24"/>
    </row>
    <row r="72" spans="1:16" x14ac:dyDescent="0.2">
      <c r="A72" s="24"/>
      <c r="B72" s="190"/>
      <c r="C72" s="191"/>
      <c r="D72" s="192"/>
      <c r="E72" s="24"/>
      <c r="F72" s="197"/>
      <c r="G72" s="198"/>
      <c r="H72" s="198"/>
      <c r="I72" s="198"/>
      <c r="J72" s="198"/>
      <c r="K72" s="198"/>
      <c r="L72" s="198"/>
      <c r="M72" s="198"/>
      <c r="N72" s="199"/>
      <c r="O72" s="176"/>
      <c r="P72" s="24"/>
    </row>
    <row r="73" spans="1:16" x14ac:dyDescent="0.2">
      <c r="A73" s="24"/>
      <c r="B73" s="190"/>
      <c r="C73" s="191"/>
      <c r="D73" s="192"/>
      <c r="E73" s="24"/>
      <c r="F73" s="197"/>
      <c r="G73" s="198"/>
      <c r="H73" s="198"/>
      <c r="I73" s="198"/>
      <c r="J73" s="198"/>
      <c r="K73" s="198"/>
      <c r="L73" s="198"/>
      <c r="M73" s="198"/>
      <c r="N73" s="199"/>
      <c r="O73" s="176"/>
      <c r="P73" s="24"/>
    </row>
    <row r="74" spans="1:16" x14ac:dyDescent="0.2">
      <c r="A74" s="24"/>
      <c r="B74" s="193"/>
      <c r="C74" s="194"/>
      <c r="D74" s="195"/>
      <c r="E74" s="24"/>
      <c r="F74" s="200"/>
      <c r="G74" s="201"/>
      <c r="H74" s="201"/>
      <c r="I74" s="201"/>
      <c r="J74" s="201"/>
      <c r="K74" s="201"/>
      <c r="L74" s="201"/>
      <c r="M74" s="201"/>
      <c r="N74" s="202"/>
      <c r="O74" s="176"/>
      <c r="P74" s="24"/>
    </row>
    <row r="75" spans="1:16" x14ac:dyDescent="0.2">
      <c r="A75" s="24"/>
      <c r="B75" s="27"/>
      <c r="C75" s="27"/>
      <c r="D75" s="27"/>
      <c r="E75" s="24"/>
      <c r="F75" s="24"/>
      <c r="G75" s="24"/>
      <c r="H75" s="24"/>
      <c r="I75" s="24"/>
      <c r="J75" s="24"/>
      <c r="K75" s="24"/>
      <c r="L75" s="24"/>
      <c r="M75" s="24"/>
      <c r="N75" s="24"/>
      <c r="O75" s="24"/>
      <c r="P75" s="24"/>
    </row>
    <row r="76" spans="1:16" x14ac:dyDescent="0.2">
      <c r="A76" s="24"/>
      <c r="B76" s="178" t="s">
        <v>148</v>
      </c>
      <c r="C76" s="179"/>
      <c r="D76" s="180"/>
      <c r="E76" s="24"/>
      <c r="F76" s="158" t="s">
        <v>1736</v>
      </c>
      <c r="G76" s="169"/>
      <c r="H76" s="169"/>
      <c r="I76" s="169"/>
      <c r="J76" s="169"/>
      <c r="K76" s="169"/>
      <c r="L76" s="169"/>
      <c r="M76" s="169"/>
      <c r="N76" s="170"/>
      <c r="O76" s="176" t="str">
        <f>IF(LEN(SUBSTITUTE(F76," ",""))&gt;$N$62,"El máximo de caracteres permitido es "&amp;$N$62,"")</f>
        <v/>
      </c>
      <c r="P76" s="24"/>
    </row>
    <row r="77" spans="1:16" x14ac:dyDescent="0.2">
      <c r="A77" s="24"/>
      <c r="B77" s="181"/>
      <c r="C77" s="182"/>
      <c r="D77" s="183"/>
      <c r="E77" s="24"/>
      <c r="F77" s="197"/>
      <c r="G77" s="198"/>
      <c r="H77" s="198"/>
      <c r="I77" s="198"/>
      <c r="J77" s="198"/>
      <c r="K77" s="198"/>
      <c r="L77" s="198"/>
      <c r="M77" s="198"/>
      <c r="N77" s="199"/>
      <c r="O77" s="176"/>
      <c r="P77" s="24"/>
    </row>
    <row r="78" spans="1:16" x14ac:dyDescent="0.2">
      <c r="A78" s="24"/>
      <c r="B78" s="181"/>
      <c r="C78" s="182"/>
      <c r="D78" s="183"/>
      <c r="E78" s="24"/>
      <c r="F78" s="197"/>
      <c r="G78" s="198"/>
      <c r="H78" s="198"/>
      <c r="I78" s="198"/>
      <c r="J78" s="198"/>
      <c r="K78" s="198"/>
      <c r="L78" s="198"/>
      <c r="M78" s="198"/>
      <c r="N78" s="199"/>
      <c r="O78" s="176"/>
      <c r="P78" s="24"/>
    </row>
    <row r="79" spans="1:16" x14ac:dyDescent="0.2">
      <c r="A79" s="24"/>
      <c r="B79" s="181"/>
      <c r="C79" s="182"/>
      <c r="D79" s="183"/>
      <c r="E79" s="24"/>
      <c r="F79" s="197"/>
      <c r="G79" s="198"/>
      <c r="H79" s="198"/>
      <c r="I79" s="198"/>
      <c r="J79" s="198"/>
      <c r="K79" s="198"/>
      <c r="L79" s="198"/>
      <c r="M79" s="198"/>
      <c r="N79" s="199"/>
      <c r="O79" s="176"/>
      <c r="P79" s="24"/>
    </row>
    <row r="80" spans="1:16" x14ac:dyDescent="0.2">
      <c r="A80" s="24"/>
      <c r="B80" s="184"/>
      <c r="C80" s="185"/>
      <c r="D80" s="186"/>
      <c r="E80" s="24"/>
      <c r="F80" s="200"/>
      <c r="G80" s="201"/>
      <c r="H80" s="201"/>
      <c r="I80" s="201"/>
      <c r="J80" s="201"/>
      <c r="K80" s="201"/>
      <c r="L80" s="201"/>
      <c r="M80" s="201"/>
      <c r="N80" s="202"/>
      <c r="O80" s="176"/>
      <c r="P80" s="24"/>
    </row>
    <row r="81" spans="1:16" x14ac:dyDescent="0.2">
      <c r="A81" s="24"/>
      <c r="B81" s="24"/>
      <c r="C81" s="24"/>
      <c r="D81" s="24"/>
      <c r="E81" s="24"/>
      <c r="F81" s="24"/>
      <c r="G81" s="24"/>
      <c r="H81" s="24"/>
      <c r="I81" s="24"/>
      <c r="J81" s="24"/>
      <c r="K81" s="24"/>
      <c r="L81" s="24"/>
      <c r="M81" s="24"/>
      <c r="N81" s="24"/>
      <c r="O81" s="24"/>
      <c r="P81" s="24"/>
    </row>
    <row r="82" spans="1:16" x14ac:dyDescent="0.2">
      <c r="A82" s="24"/>
      <c r="B82" s="225" t="s">
        <v>149</v>
      </c>
      <c r="C82" s="226"/>
      <c r="D82" s="227"/>
      <c r="E82" s="24"/>
      <c r="F82" s="38" t="s">
        <v>150</v>
      </c>
      <c r="G82" s="24"/>
      <c r="H82" s="24"/>
      <c r="I82" s="24"/>
      <c r="J82" s="24"/>
      <c r="K82" s="24"/>
      <c r="L82" s="24"/>
      <c r="M82" s="27" t="s">
        <v>57</v>
      </c>
      <c r="N82" s="28">
        <v>100</v>
      </c>
      <c r="O82" s="24"/>
      <c r="P82" s="24"/>
    </row>
    <row r="83" spans="1:16" x14ac:dyDescent="0.2">
      <c r="A83" s="24"/>
      <c r="B83" s="228"/>
      <c r="C83" s="229"/>
      <c r="D83" s="230"/>
      <c r="E83" s="24"/>
      <c r="F83" s="235" t="s">
        <v>1737</v>
      </c>
      <c r="G83" s="236"/>
      <c r="H83" s="236"/>
      <c r="I83" s="236"/>
      <c r="J83" s="236"/>
      <c r="K83" s="236"/>
      <c r="L83" s="236"/>
      <c r="M83" s="236"/>
      <c r="N83" s="237"/>
      <c r="O83" s="32" t="str">
        <f>IF(LEN(SUBSTITUTE(F83," ",""))&gt;N82,"El máximo de caracteres permitido es "&amp;N82,"")</f>
        <v/>
      </c>
      <c r="P83" s="24"/>
    </row>
    <row r="84" spans="1:16" x14ac:dyDescent="0.2">
      <c r="A84" s="24"/>
      <c r="B84" s="228"/>
      <c r="C84" s="229"/>
      <c r="D84" s="230"/>
      <c r="E84" s="24"/>
      <c r="F84" s="24"/>
      <c r="G84" s="24"/>
      <c r="H84" s="24"/>
      <c r="I84" s="24"/>
      <c r="J84" s="24"/>
      <c r="K84" s="24"/>
      <c r="L84" s="24"/>
      <c r="M84" s="24"/>
      <c r="N84" s="24"/>
      <c r="O84" s="24"/>
      <c r="P84" s="24"/>
    </row>
    <row r="85" spans="1:16" x14ac:dyDescent="0.2">
      <c r="A85" s="24"/>
      <c r="B85" s="228"/>
      <c r="C85" s="229"/>
      <c r="D85" s="230"/>
      <c r="E85" s="24"/>
      <c r="F85" s="38" t="s">
        <v>151</v>
      </c>
      <c r="G85" s="24"/>
      <c r="H85" s="24"/>
      <c r="I85" s="24"/>
      <c r="J85" s="24"/>
      <c r="K85" s="24"/>
      <c r="L85" s="24"/>
      <c r="M85" s="27" t="s">
        <v>57</v>
      </c>
      <c r="N85" s="28">
        <v>300</v>
      </c>
      <c r="O85" s="24"/>
      <c r="P85" s="24"/>
    </row>
    <row r="86" spans="1:16" x14ac:dyDescent="0.2">
      <c r="A86" s="24"/>
      <c r="B86" s="228"/>
      <c r="C86" s="229"/>
      <c r="D86" s="230"/>
      <c r="E86" s="24"/>
      <c r="F86" s="207" t="s">
        <v>1738</v>
      </c>
      <c r="G86" s="208"/>
      <c r="H86" s="208"/>
      <c r="I86" s="208"/>
      <c r="J86" s="208"/>
      <c r="K86" s="208"/>
      <c r="L86" s="208"/>
      <c r="M86" s="208"/>
      <c r="N86" s="209"/>
      <c r="O86" s="176" t="str">
        <f>IF(LEN(SUBSTITUTE(F86," ",""))&gt;N85,"El máximo de caracteres permitido es "&amp;N85,"")</f>
        <v/>
      </c>
      <c r="P86" s="24"/>
    </row>
    <row r="87" spans="1:16" x14ac:dyDescent="0.2">
      <c r="A87" s="24"/>
      <c r="B87" s="228"/>
      <c r="C87" s="229"/>
      <c r="D87" s="230"/>
      <c r="E87" s="24"/>
      <c r="F87" s="210"/>
      <c r="G87" s="211"/>
      <c r="H87" s="211"/>
      <c r="I87" s="211"/>
      <c r="J87" s="211"/>
      <c r="K87" s="211"/>
      <c r="L87" s="211"/>
      <c r="M87" s="211"/>
      <c r="N87" s="212"/>
      <c r="O87" s="176"/>
      <c r="P87" s="24"/>
    </row>
    <row r="88" spans="1:16" x14ac:dyDescent="0.2">
      <c r="A88" s="24"/>
      <c r="B88" s="228"/>
      <c r="C88" s="229"/>
      <c r="D88" s="230"/>
      <c r="E88" s="24"/>
      <c r="F88" s="213"/>
      <c r="G88" s="214"/>
      <c r="H88" s="214"/>
      <c r="I88" s="214"/>
      <c r="J88" s="214"/>
      <c r="K88" s="214"/>
      <c r="L88" s="214"/>
      <c r="M88" s="214"/>
      <c r="N88" s="215"/>
      <c r="O88" s="176"/>
      <c r="P88" s="24"/>
    </row>
    <row r="89" spans="1:16" x14ac:dyDescent="0.2">
      <c r="A89" s="24"/>
      <c r="B89" s="228"/>
      <c r="C89" s="229"/>
      <c r="D89" s="230"/>
      <c r="E89" s="24"/>
      <c r="F89" s="24"/>
      <c r="G89" s="24"/>
      <c r="H89" s="24"/>
      <c r="I89" s="24"/>
      <c r="J89" s="24"/>
      <c r="K89" s="24"/>
      <c r="L89" s="24"/>
      <c r="M89" s="24"/>
      <c r="N89" s="24"/>
      <c r="O89" s="24"/>
      <c r="P89" s="24"/>
    </row>
    <row r="90" spans="1:16" x14ac:dyDescent="0.2">
      <c r="A90" s="24"/>
      <c r="B90" s="228"/>
      <c r="C90" s="229"/>
      <c r="D90" s="230"/>
      <c r="E90" s="24"/>
      <c r="F90" s="38" t="s">
        <v>152</v>
      </c>
      <c r="G90" s="24"/>
      <c r="H90" s="24"/>
      <c r="I90" s="24"/>
      <c r="J90" s="24"/>
      <c r="K90" s="24"/>
      <c r="L90" s="24"/>
      <c r="M90" s="27" t="s">
        <v>57</v>
      </c>
      <c r="N90" s="28">
        <v>300</v>
      </c>
      <c r="O90" s="24"/>
      <c r="P90" s="24"/>
    </row>
    <row r="91" spans="1:16" x14ac:dyDescent="0.2">
      <c r="A91" s="24"/>
      <c r="B91" s="228"/>
      <c r="C91" s="229"/>
      <c r="D91" s="230"/>
      <c r="E91" s="24"/>
      <c r="F91" s="207" t="s">
        <v>1739</v>
      </c>
      <c r="G91" s="208"/>
      <c r="H91" s="208"/>
      <c r="I91" s="208"/>
      <c r="J91" s="208"/>
      <c r="K91" s="208"/>
      <c r="L91" s="208"/>
      <c r="M91" s="208"/>
      <c r="N91" s="209"/>
      <c r="O91" s="176" t="str">
        <f>IF(LEN(SUBSTITUTE(F91," ",""))&gt;N90,"El máximo de caracteres permitido es "&amp;N90,"")</f>
        <v/>
      </c>
      <c r="P91" s="24"/>
    </row>
    <row r="92" spans="1:16" x14ac:dyDescent="0.2">
      <c r="A92" s="24"/>
      <c r="B92" s="228"/>
      <c r="C92" s="229"/>
      <c r="D92" s="230"/>
      <c r="E92" s="24"/>
      <c r="F92" s="210"/>
      <c r="G92" s="211"/>
      <c r="H92" s="211"/>
      <c r="I92" s="211"/>
      <c r="J92" s="211"/>
      <c r="K92" s="211"/>
      <c r="L92" s="211"/>
      <c r="M92" s="211"/>
      <c r="N92" s="212"/>
      <c r="O92" s="176"/>
      <c r="P92" s="24"/>
    </row>
    <row r="93" spans="1:16" x14ac:dyDescent="0.2">
      <c r="A93" s="24"/>
      <c r="B93" s="228"/>
      <c r="C93" s="229"/>
      <c r="D93" s="230"/>
      <c r="E93" s="24"/>
      <c r="F93" s="213"/>
      <c r="G93" s="214"/>
      <c r="H93" s="214"/>
      <c r="I93" s="214"/>
      <c r="J93" s="214"/>
      <c r="K93" s="214"/>
      <c r="L93" s="214"/>
      <c r="M93" s="214"/>
      <c r="N93" s="215"/>
      <c r="O93" s="176"/>
      <c r="P93" s="24"/>
    </row>
    <row r="94" spans="1:16" x14ac:dyDescent="0.2">
      <c r="A94" s="24"/>
      <c r="B94" s="228"/>
      <c r="C94" s="229"/>
      <c r="D94" s="230"/>
      <c r="E94" s="24"/>
      <c r="F94" s="24"/>
      <c r="G94" s="24"/>
      <c r="H94" s="24"/>
      <c r="I94" s="24"/>
      <c r="J94" s="24"/>
      <c r="K94" s="24"/>
      <c r="L94" s="24"/>
      <c r="M94" s="24"/>
      <c r="N94" s="24"/>
      <c r="O94" s="24"/>
      <c r="P94" s="24"/>
    </row>
    <row r="95" spans="1:16" x14ac:dyDescent="0.2">
      <c r="A95" s="24"/>
      <c r="B95" s="228"/>
      <c r="C95" s="229"/>
      <c r="D95" s="230"/>
      <c r="E95" s="24"/>
      <c r="F95" s="38" t="s">
        <v>153</v>
      </c>
      <c r="G95" s="24"/>
      <c r="H95" s="24"/>
      <c r="I95" s="24"/>
      <c r="J95" s="24"/>
      <c r="K95" s="24"/>
      <c r="L95" s="24"/>
      <c r="M95" s="27" t="s">
        <v>57</v>
      </c>
      <c r="N95" s="28">
        <v>300</v>
      </c>
      <c r="O95" s="24"/>
      <c r="P95" s="24"/>
    </row>
    <row r="96" spans="1:16" x14ac:dyDescent="0.2">
      <c r="A96" s="24"/>
      <c r="B96" s="228"/>
      <c r="C96" s="229"/>
      <c r="D96" s="230"/>
      <c r="E96" s="24"/>
      <c r="F96" s="238" t="s">
        <v>1740</v>
      </c>
      <c r="G96" s="208"/>
      <c r="H96" s="208"/>
      <c r="I96" s="208"/>
      <c r="J96" s="208"/>
      <c r="K96" s="208"/>
      <c r="L96" s="208"/>
      <c r="M96" s="208"/>
      <c r="N96" s="209"/>
      <c r="O96" s="176" t="str">
        <f>IF(LEN(SUBSTITUTE(F96," ",""))&gt;N95,"El máximo de caracteres permitido es "&amp;N95,"")</f>
        <v/>
      </c>
      <c r="P96" s="24"/>
    </row>
    <row r="97" spans="1:16" x14ac:dyDescent="0.2">
      <c r="A97" s="24"/>
      <c r="B97" s="228"/>
      <c r="C97" s="229"/>
      <c r="D97" s="230"/>
      <c r="E97" s="24"/>
      <c r="F97" s="210"/>
      <c r="G97" s="211"/>
      <c r="H97" s="211"/>
      <c r="I97" s="211"/>
      <c r="J97" s="211"/>
      <c r="K97" s="211"/>
      <c r="L97" s="211"/>
      <c r="M97" s="211"/>
      <c r="N97" s="212"/>
      <c r="O97" s="176"/>
      <c r="P97" s="24"/>
    </row>
    <row r="98" spans="1:16" x14ac:dyDescent="0.2">
      <c r="A98" s="24"/>
      <c r="B98" s="228"/>
      <c r="C98" s="229"/>
      <c r="D98" s="230"/>
      <c r="E98" s="24"/>
      <c r="F98" s="213"/>
      <c r="G98" s="214"/>
      <c r="H98" s="214"/>
      <c r="I98" s="214"/>
      <c r="J98" s="214"/>
      <c r="K98" s="214"/>
      <c r="L98" s="214"/>
      <c r="M98" s="214"/>
      <c r="N98" s="215"/>
      <c r="O98" s="176"/>
      <c r="P98" s="24"/>
    </row>
    <row r="99" spans="1:16" x14ac:dyDescent="0.2">
      <c r="A99" s="24"/>
      <c r="B99" s="228"/>
      <c r="C99" s="229"/>
      <c r="D99" s="230"/>
      <c r="E99" s="24"/>
      <c r="F99" s="24"/>
      <c r="G99" s="24"/>
      <c r="H99" s="24"/>
      <c r="I99" s="24"/>
      <c r="J99" s="24"/>
      <c r="K99" s="24"/>
      <c r="L99" s="24"/>
      <c r="M99" s="24"/>
      <c r="N99" s="24"/>
      <c r="O99" s="24"/>
      <c r="P99" s="24"/>
    </row>
    <row r="100" spans="1:16" x14ac:dyDescent="0.2">
      <c r="A100" s="24"/>
      <c r="B100" s="228"/>
      <c r="C100" s="229"/>
      <c r="D100" s="230"/>
      <c r="E100" s="24"/>
      <c r="F100" s="38" t="s">
        <v>154</v>
      </c>
      <c r="G100" s="24"/>
      <c r="H100" s="24"/>
      <c r="I100" s="24"/>
      <c r="J100" s="24"/>
      <c r="K100" s="24"/>
      <c r="L100" s="24"/>
      <c r="M100" s="27" t="s">
        <v>57</v>
      </c>
      <c r="N100" s="28">
        <v>300</v>
      </c>
      <c r="O100" s="24"/>
      <c r="P100" s="24"/>
    </row>
    <row r="101" spans="1:16" x14ac:dyDescent="0.2">
      <c r="A101" s="24"/>
      <c r="B101" s="228"/>
      <c r="C101" s="229"/>
      <c r="D101" s="230"/>
      <c r="E101" s="24"/>
      <c r="F101" s="207" t="s">
        <v>1741</v>
      </c>
      <c r="G101" s="208"/>
      <c r="H101" s="208"/>
      <c r="I101" s="208"/>
      <c r="J101" s="208"/>
      <c r="K101" s="208"/>
      <c r="L101" s="208"/>
      <c r="M101" s="208"/>
      <c r="N101" s="209"/>
      <c r="O101" s="176" t="str">
        <f>IF(LEN(SUBSTITUTE(F101," ",""))&gt;N100,"El máximo de caracteres permitido es "&amp;N100,"")</f>
        <v>El máximo de caracteres permitido es 300</v>
      </c>
      <c r="P101" s="24"/>
    </row>
    <row r="102" spans="1:16" x14ac:dyDescent="0.2">
      <c r="A102" s="24"/>
      <c r="B102" s="228"/>
      <c r="C102" s="229"/>
      <c r="D102" s="230"/>
      <c r="E102" s="24"/>
      <c r="F102" s="210"/>
      <c r="G102" s="211"/>
      <c r="H102" s="211"/>
      <c r="I102" s="211"/>
      <c r="J102" s="211"/>
      <c r="K102" s="211"/>
      <c r="L102" s="211"/>
      <c r="M102" s="211"/>
      <c r="N102" s="212"/>
      <c r="O102" s="176"/>
      <c r="P102" s="24"/>
    </row>
    <row r="103" spans="1:16" x14ac:dyDescent="0.2">
      <c r="A103" s="24"/>
      <c r="B103" s="231"/>
      <c r="C103" s="232"/>
      <c r="D103" s="233"/>
      <c r="E103" s="24"/>
      <c r="F103" s="213"/>
      <c r="G103" s="214"/>
      <c r="H103" s="214"/>
      <c r="I103" s="214"/>
      <c r="J103" s="214"/>
      <c r="K103" s="214"/>
      <c r="L103" s="214"/>
      <c r="M103" s="214"/>
      <c r="N103" s="215"/>
      <c r="O103" s="176"/>
      <c r="P103" s="24"/>
    </row>
    <row r="104" spans="1:16" x14ac:dyDescent="0.2">
      <c r="A104" s="24"/>
      <c r="B104" s="24"/>
      <c r="C104" s="24"/>
      <c r="D104" s="24"/>
      <c r="E104" s="24"/>
      <c r="F104" s="24"/>
      <c r="G104" s="24"/>
      <c r="H104" s="24"/>
      <c r="I104" s="24"/>
      <c r="J104" s="24"/>
      <c r="K104" s="24"/>
      <c r="L104" s="24"/>
      <c r="M104" s="24"/>
      <c r="N104" s="24"/>
      <c r="O104" s="24"/>
      <c r="P104" s="24"/>
    </row>
    <row r="105" spans="1:16" x14ac:dyDescent="0.2">
      <c r="A105" s="24"/>
      <c r="B105" s="24"/>
      <c r="C105" s="24"/>
      <c r="D105" s="24"/>
      <c r="E105" s="24"/>
      <c r="F105" s="24"/>
      <c r="G105" s="24"/>
      <c r="H105" s="24"/>
      <c r="I105" s="24"/>
      <c r="J105" s="24"/>
      <c r="K105" s="24"/>
      <c r="L105" s="24"/>
      <c r="M105" s="24"/>
      <c r="N105" s="24"/>
      <c r="O105" s="24"/>
      <c r="P105" s="24"/>
    </row>
    <row r="106" spans="1:16" s="20" customFormat="1" ht="22.5" customHeight="1" x14ac:dyDescent="0.2">
      <c r="A106" s="19" t="s">
        <v>155</v>
      </c>
    </row>
    <row r="107" spans="1:16" x14ac:dyDescent="0.2">
      <c r="A107" s="24"/>
      <c r="B107" s="24"/>
      <c r="C107" s="24"/>
      <c r="D107" s="24"/>
      <c r="E107" s="24"/>
      <c r="F107" s="24"/>
      <c r="G107" s="24"/>
      <c r="H107" s="24"/>
      <c r="I107" s="24"/>
      <c r="J107" s="24"/>
      <c r="K107" s="24"/>
      <c r="L107" s="24"/>
      <c r="M107" s="24"/>
      <c r="N107" s="24"/>
      <c r="O107" s="24"/>
      <c r="P107" s="24"/>
    </row>
    <row r="108" spans="1:16" x14ac:dyDescent="0.2">
      <c r="A108" s="24"/>
      <c r="B108" s="24"/>
      <c r="C108" s="24"/>
      <c r="D108" s="24"/>
      <c r="E108" s="24"/>
      <c r="F108" s="24"/>
      <c r="G108" s="24"/>
      <c r="H108" s="24"/>
      <c r="I108" s="24"/>
      <c r="J108" s="24"/>
      <c r="K108" s="24"/>
      <c r="L108" s="24"/>
      <c r="M108" s="27" t="s">
        <v>131</v>
      </c>
      <c r="N108" s="28">
        <v>150</v>
      </c>
      <c r="O108" s="24"/>
      <c r="P108" s="24"/>
    </row>
    <row r="109" spans="1:16" x14ac:dyDescent="0.2">
      <c r="A109" s="24"/>
      <c r="B109" s="24"/>
      <c r="C109" s="24"/>
      <c r="D109" s="127" t="s">
        <v>56</v>
      </c>
      <c r="E109" s="127"/>
      <c r="F109" s="127"/>
      <c r="G109" s="127"/>
      <c r="H109" s="127"/>
      <c r="I109" s="127"/>
      <c r="J109" s="127"/>
      <c r="K109" s="127"/>
      <c r="L109" s="127"/>
      <c r="M109" s="127"/>
      <c r="N109" s="127"/>
      <c r="O109" s="24"/>
      <c r="P109" s="24"/>
    </row>
    <row r="110" spans="1:16" x14ac:dyDescent="0.2">
      <c r="A110" s="24"/>
      <c r="B110" s="23" t="s">
        <v>132</v>
      </c>
      <c r="C110" s="24"/>
      <c r="D110" s="203" t="s">
        <v>1742</v>
      </c>
      <c r="E110" s="169"/>
      <c r="F110" s="169"/>
      <c r="G110" s="169"/>
      <c r="H110" s="169"/>
      <c r="I110" s="169"/>
      <c r="J110" s="169"/>
      <c r="K110" s="169"/>
      <c r="L110" s="169"/>
      <c r="M110" s="169"/>
      <c r="N110" s="170"/>
      <c r="O110" s="176" t="str">
        <f>IF(LEN(SUBSTITUTE(D110," ",""))&gt;$N$108,"El máximo de caracteres permitido es "&amp;$N$108,"")</f>
        <v/>
      </c>
      <c r="P110" s="24"/>
    </row>
    <row r="111" spans="1:16" x14ac:dyDescent="0.2">
      <c r="A111" s="24"/>
      <c r="B111" s="24"/>
      <c r="C111" s="24"/>
      <c r="D111" s="171"/>
      <c r="E111" s="118"/>
      <c r="F111" s="118"/>
      <c r="G111" s="118"/>
      <c r="H111" s="118"/>
      <c r="I111" s="118"/>
      <c r="J111" s="118"/>
      <c r="K111" s="118"/>
      <c r="L111" s="118"/>
      <c r="M111" s="118"/>
      <c r="N111" s="172"/>
      <c r="O111" s="176"/>
      <c r="P111" s="24"/>
    </row>
    <row r="112" spans="1:16" x14ac:dyDescent="0.2">
      <c r="A112" s="24"/>
      <c r="B112" s="24"/>
      <c r="C112" s="24"/>
      <c r="D112" s="173"/>
      <c r="E112" s="174"/>
      <c r="F112" s="174"/>
      <c r="G112" s="174"/>
      <c r="H112" s="174"/>
      <c r="I112" s="174"/>
      <c r="J112" s="174"/>
      <c r="K112" s="174"/>
      <c r="L112" s="174"/>
      <c r="M112" s="174"/>
      <c r="N112" s="175"/>
      <c r="O112" s="176"/>
      <c r="P112" s="24"/>
    </row>
    <row r="113" spans="1:16" x14ac:dyDescent="0.2">
      <c r="A113" s="24"/>
      <c r="B113" s="24"/>
      <c r="C113" s="24"/>
      <c r="D113" s="24"/>
      <c r="E113" s="24"/>
      <c r="F113" s="24"/>
      <c r="G113" s="24"/>
      <c r="H113" s="24"/>
      <c r="I113" s="24"/>
      <c r="J113" s="24"/>
      <c r="K113" s="24"/>
      <c r="L113" s="24"/>
      <c r="M113" s="24"/>
      <c r="N113" s="24"/>
      <c r="O113" s="24"/>
      <c r="P113" s="24"/>
    </row>
    <row r="114" spans="1:16" x14ac:dyDescent="0.2">
      <c r="A114" s="24"/>
      <c r="B114" s="23" t="s">
        <v>133</v>
      </c>
      <c r="C114" s="24"/>
      <c r="D114" s="158" t="s">
        <v>1743</v>
      </c>
      <c r="E114" s="169"/>
      <c r="F114" s="169"/>
      <c r="G114" s="169"/>
      <c r="H114" s="169"/>
      <c r="I114" s="169"/>
      <c r="J114" s="169"/>
      <c r="K114" s="169"/>
      <c r="L114" s="169"/>
      <c r="M114" s="169"/>
      <c r="N114" s="170"/>
      <c r="O114" s="176" t="str">
        <f>IF(LEN(SUBSTITUTE(D114," ",""))&gt;$N$108,"El máximo de caracteres permitido es "&amp;$N$108,"")</f>
        <v>El máximo de caracteres permitido es 150</v>
      </c>
      <c r="P114" s="24"/>
    </row>
    <row r="115" spans="1:16" x14ac:dyDescent="0.2">
      <c r="A115" s="24"/>
      <c r="B115" s="24"/>
      <c r="C115" s="24"/>
      <c r="D115" s="171"/>
      <c r="E115" s="118"/>
      <c r="F115" s="118"/>
      <c r="G115" s="118"/>
      <c r="H115" s="118"/>
      <c r="I115" s="118"/>
      <c r="J115" s="118"/>
      <c r="K115" s="118"/>
      <c r="L115" s="118"/>
      <c r="M115" s="118"/>
      <c r="N115" s="172"/>
      <c r="O115" s="176"/>
      <c r="P115" s="24"/>
    </row>
    <row r="116" spans="1:16" x14ac:dyDescent="0.2">
      <c r="A116" s="24"/>
      <c r="B116" s="24"/>
      <c r="C116" s="24"/>
      <c r="D116" s="173"/>
      <c r="E116" s="174"/>
      <c r="F116" s="174"/>
      <c r="G116" s="174"/>
      <c r="H116" s="174"/>
      <c r="I116" s="174"/>
      <c r="J116" s="174"/>
      <c r="K116" s="174"/>
      <c r="L116" s="174"/>
      <c r="M116" s="174"/>
      <c r="N116" s="175"/>
      <c r="O116" s="176"/>
      <c r="P116" s="24"/>
    </row>
    <row r="117" spans="1:16" x14ac:dyDescent="0.2">
      <c r="A117" s="24"/>
      <c r="B117" s="24"/>
      <c r="C117" s="24"/>
      <c r="D117" s="24"/>
      <c r="E117" s="24"/>
      <c r="F117" s="24"/>
      <c r="G117" s="24"/>
      <c r="H117" s="24"/>
      <c r="I117" s="24"/>
      <c r="J117" s="24"/>
      <c r="K117" s="24"/>
      <c r="L117" s="24"/>
      <c r="M117" s="24"/>
      <c r="N117" s="24"/>
      <c r="O117" s="24"/>
      <c r="P117" s="24"/>
    </row>
    <row r="118" spans="1:16" x14ac:dyDescent="0.2">
      <c r="A118" s="24"/>
      <c r="B118" s="23" t="s">
        <v>134</v>
      </c>
      <c r="C118" s="24"/>
      <c r="D118" s="203" t="s">
        <v>1744</v>
      </c>
      <c r="E118" s="169"/>
      <c r="F118" s="169"/>
      <c r="G118" s="169"/>
      <c r="H118" s="169"/>
      <c r="I118" s="169"/>
      <c r="J118" s="169"/>
      <c r="K118" s="169"/>
      <c r="L118" s="169"/>
      <c r="M118" s="169"/>
      <c r="N118" s="170"/>
      <c r="O118" s="176" t="str">
        <f>IF(LEN(SUBSTITUTE(D118," ",""))&gt;$N$108,"El máximo de caracteres permitido es "&amp;$N$108,"")</f>
        <v/>
      </c>
      <c r="P118" s="24"/>
    </row>
    <row r="119" spans="1:16" x14ac:dyDescent="0.2">
      <c r="A119" s="24"/>
      <c r="B119" s="24"/>
      <c r="C119" s="24"/>
      <c r="D119" s="171"/>
      <c r="E119" s="118"/>
      <c r="F119" s="118"/>
      <c r="G119" s="118"/>
      <c r="H119" s="118"/>
      <c r="I119" s="118"/>
      <c r="J119" s="118"/>
      <c r="K119" s="118"/>
      <c r="L119" s="118"/>
      <c r="M119" s="118"/>
      <c r="N119" s="172"/>
      <c r="O119" s="176"/>
      <c r="P119" s="24"/>
    </row>
    <row r="120" spans="1:16" x14ac:dyDescent="0.2">
      <c r="A120" s="24"/>
      <c r="B120" s="24"/>
      <c r="C120" s="24"/>
      <c r="D120" s="173"/>
      <c r="E120" s="174"/>
      <c r="F120" s="174"/>
      <c r="G120" s="174"/>
      <c r="H120" s="174"/>
      <c r="I120" s="174"/>
      <c r="J120" s="174"/>
      <c r="K120" s="174"/>
      <c r="L120" s="174"/>
      <c r="M120" s="174"/>
      <c r="N120" s="175"/>
      <c r="O120" s="176"/>
      <c r="P120" s="24"/>
    </row>
    <row r="121" spans="1:16" x14ac:dyDescent="0.2">
      <c r="A121" s="24"/>
      <c r="B121" s="24"/>
      <c r="C121" s="24"/>
      <c r="D121" s="24"/>
      <c r="E121" s="24"/>
      <c r="F121" s="24"/>
      <c r="G121" s="24"/>
      <c r="H121" s="24"/>
      <c r="I121" s="24"/>
      <c r="J121" s="24"/>
      <c r="K121" s="24"/>
      <c r="L121" s="24"/>
      <c r="M121" s="24"/>
      <c r="N121" s="24"/>
      <c r="O121" s="24"/>
      <c r="P121" s="24"/>
    </row>
    <row r="122" spans="1:16" x14ac:dyDescent="0.2">
      <c r="A122" s="24"/>
      <c r="B122" s="23" t="s">
        <v>135</v>
      </c>
      <c r="C122" s="24"/>
      <c r="D122" s="203" t="s">
        <v>1745</v>
      </c>
      <c r="E122" s="169"/>
      <c r="F122" s="169"/>
      <c r="G122" s="169"/>
      <c r="H122" s="169"/>
      <c r="I122" s="169"/>
      <c r="J122" s="169"/>
      <c r="K122" s="169"/>
      <c r="L122" s="169"/>
      <c r="M122" s="169"/>
      <c r="N122" s="170"/>
      <c r="O122" s="176" t="str">
        <f>IF(LEN(SUBSTITUTE(D122," ",""))&gt;$N$108,"El máximo de caracteres permitido es "&amp;$N$108,"")</f>
        <v/>
      </c>
      <c r="P122" s="24"/>
    </row>
    <row r="123" spans="1:16" x14ac:dyDescent="0.2">
      <c r="A123" s="24"/>
      <c r="B123" s="24"/>
      <c r="C123" s="24"/>
      <c r="D123" s="171"/>
      <c r="E123" s="118"/>
      <c r="F123" s="118"/>
      <c r="G123" s="118"/>
      <c r="H123" s="118"/>
      <c r="I123" s="118"/>
      <c r="J123" s="118"/>
      <c r="K123" s="118"/>
      <c r="L123" s="118"/>
      <c r="M123" s="118"/>
      <c r="N123" s="172"/>
      <c r="O123" s="176"/>
      <c r="P123" s="24"/>
    </row>
    <row r="124" spans="1:16" x14ac:dyDescent="0.2">
      <c r="A124" s="24"/>
      <c r="B124" s="24"/>
      <c r="C124" s="24"/>
      <c r="D124" s="173"/>
      <c r="E124" s="174"/>
      <c r="F124" s="174"/>
      <c r="G124" s="174"/>
      <c r="H124" s="174"/>
      <c r="I124" s="174"/>
      <c r="J124" s="174"/>
      <c r="K124" s="174"/>
      <c r="L124" s="174"/>
      <c r="M124" s="174"/>
      <c r="N124" s="175"/>
      <c r="O124" s="176"/>
      <c r="P124" s="24"/>
    </row>
    <row r="125" spans="1:16" x14ac:dyDescent="0.2">
      <c r="A125" s="24"/>
      <c r="B125" s="24"/>
      <c r="C125" s="24"/>
      <c r="D125" s="24"/>
      <c r="E125" s="24"/>
      <c r="F125" s="24"/>
      <c r="G125" s="24"/>
      <c r="H125" s="24"/>
      <c r="I125" s="24"/>
      <c r="J125" s="24"/>
      <c r="K125" s="24"/>
      <c r="L125" s="24"/>
      <c r="M125" s="24"/>
      <c r="N125" s="24"/>
      <c r="O125" s="24"/>
      <c r="P125" s="24"/>
    </row>
    <row r="126" spans="1:16" x14ac:dyDescent="0.2">
      <c r="A126" s="24"/>
      <c r="B126" s="23" t="s">
        <v>136</v>
      </c>
      <c r="C126" s="24"/>
      <c r="D126" s="203"/>
      <c r="E126" s="169"/>
      <c r="F126" s="169"/>
      <c r="G126" s="169"/>
      <c r="H126" s="169"/>
      <c r="I126" s="169"/>
      <c r="J126" s="169"/>
      <c r="K126" s="169"/>
      <c r="L126" s="169"/>
      <c r="M126" s="169"/>
      <c r="N126" s="170"/>
      <c r="O126" s="176" t="str">
        <f>IF(LEN(SUBSTITUTE(D126," ",""))&gt;$N$108,"El máximo de caracteres permitido es "&amp;$N$108,"")</f>
        <v/>
      </c>
      <c r="P126" s="24"/>
    </row>
    <row r="127" spans="1:16" x14ac:dyDescent="0.2">
      <c r="A127" s="24"/>
      <c r="B127" s="24"/>
      <c r="C127" s="24"/>
      <c r="D127" s="171"/>
      <c r="E127" s="118"/>
      <c r="F127" s="118"/>
      <c r="G127" s="118"/>
      <c r="H127" s="118"/>
      <c r="I127" s="118"/>
      <c r="J127" s="118"/>
      <c r="K127" s="118"/>
      <c r="L127" s="118"/>
      <c r="M127" s="118"/>
      <c r="N127" s="172"/>
      <c r="O127" s="176"/>
      <c r="P127" s="24"/>
    </row>
    <row r="128" spans="1:16" x14ac:dyDescent="0.2">
      <c r="A128" s="24"/>
      <c r="B128" s="24"/>
      <c r="C128" s="24"/>
      <c r="D128" s="173"/>
      <c r="E128" s="174"/>
      <c r="F128" s="174"/>
      <c r="G128" s="174"/>
      <c r="H128" s="174"/>
      <c r="I128" s="174"/>
      <c r="J128" s="174"/>
      <c r="K128" s="174"/>
      <c r="L128" s="174"/>
      <c r="M128" s="174"/>
      <c r="N128" s="175"/>
      <c r="O128" s="176"/>
      <c r="P128" s="24"/>
    </row>
    <row r="129" spans="1:16" x14ac:dyDescent="0.2">
      <c r="A129" s="24"/>
      <c r="B129" s="24"/>
      <c r="C129" s="24"/>
      <c r="D129" s="24"/>
      <c r="E129" s="24"/>
      <c r="F129" s="24"/>
      <c r="G129" s="24"/>
      <c r="H129" s="24"/>
      <c r="I129" s="24"/>
      <c r="J129" s="24"/>
      <c r="K129" s="24"/>
      <c r="L129" s="24"/>
      <c r="M129" s="24"/>
      <c r="N129" s="24"/>
      <c r="O129" s="24"/>
      <c r="P129" s="24"/>
    </row>
    <row r="130" spans="1:16" x14ac:dyDescent="0.2">
      <c r="A130" s="24"/>
      <c r="B130" s="26"/>
      <c r="C130" s="24"/>
      <c r="D130" s="24"/>
      <c r="E130" s="24"/>
      <c r="F130" s="24"/>
      <c r="G130" s="24"/>
      <c r="H130" s="24"/>
      <c r="I130" s="24"/>
      <c r="J130" s="24"/>
      <c r="K130" s="24"/>
      <c r="L130" s="24"/>
      <c r="M130" s="24"/>
      <c r="N130" s="24"/>
      <c r="O130" s="24"/>
      <c r="P130" s="24"/>
    </row>
    <row r="131" spans="1:16" s="20" customFormat="1" ht="22.5" customHeight="1" x14ac:dyDescent="0.2">
      <c r="A131" s="19" t="s">
        <v>156</v>
      </c>
    </row>
    <row r="132" spans="1:16" x14ac:dyDescent="0.2">
      <c r="A132" s="24"/>
      <c r="B132" s="24"/>
      <c r="C132" s="24"/>
      <c r="D132" s="24"/>
      <c r="E132" s="24"/>
      <c r="F132" s="24"/>
      <c r="G132" s="24"/>
      <c r="H132" s="24"/>
      <c r="I132" s="24"/>
      <c r="J132" s="24"/>
      <c r="K132" s="24"/>
      <c r="L132" s="24"/>
      <c r="M132" s="24"/>
      <c r="N132" s="24"/>
      <c r="O132" s="24"/>
      <c r="P132" s="24"/>
    </row>
    <row r="133" spans="1:16" x14ac:dyDescent="0.2">
      <c r="A133" s="24"/>
      <c r="B133" s="24"/>
      <c r="C133" s="24"/>
      <c r="D133" s="28">
        <v>150</v>
      </c>
      <c r="E133" s="36" t="s">
        <v>157</v>
      </c>
      <c r="F133" s="24"/>
      <c r="G133" s="24"/>
      <c r="H133" s="24"/>
      <c r="I133" s="24"/>
      <c r="J133" s="24"/>
      <c r="K133" s="24"/>
      <c r="L133" s="24"/>
      <c r="M133" s="24"/>
      <c r="N133" s="24"/>
      <c r="O133" s="24"/>
      <c r="P133" s="24"/>
    </row>
    <row r="134" spans="1:16" ht="27.75" customHeight="1" x14ac:dyDescent="0.2">
      <c r="A134" s="24"/>
      <c r="B134" s="24"/>
      <c r="C134" s="24"/>
      <c r="D134" s="234" t="s">
        <v>56</v>
      </c>
      <c r="E134" s="234"/>
      <c r="F134" s="234"/>
      <c r="G134" s="234"/>
      <c r="H134" s="234"/>
      <c r="I134" s="234"/>
      <c r="J134" s="204" t="s">
        <v>158</v>
      </c>
      <c r="K134" s="204"/>
      <c r="L134" s="204"/>
      <c r="M134" s="204" t="s">
        <v>159</v>
      </c>
      <c r="N134" s="204"/>
      <c r="O134" s="24"/>
      <c r="P134" s="24"/>
    </row>
    <row r="135" spans="1:16" x14ac:dyDescent="0.2">
      <c r="A135" s="24"/>
      <c r="B135" s="23" t="s">
        <v>132</v>
      </c>
      <c r="C135" s="24"/>
      <c r="D135" s="205" t="s">
        <v>1746</v>
      </c>
      <c r="E135" s="205"/>
      <c r="F135" s="205"/>
      <c r="G135" s="205"/>
      <c r="H135" s="205"/>
      <c r="I135" s="205"/>
      <c r="J135" s="206" t="s">
        <v>1747</v>
      </c>
      <c r="K135" s="206"/>
      <c r="L135" s="206"/>
      <c r="M135" s="206" t="s">
        <v>1748</v>
      </c>
      <c r="N135" s="206"/>
      <c r="O135" s="176" t="str">
        <f>IF(LEN(SUBSTITUTE(D135," ",""))&gt;$D$133,"El máximo de caracteres permitido es "&amp;$D$133,"")</f>
        <v>El máximo de caracteres permitido es 150</v>
      </c>
      <c r="P135" s="24"/>
    </row>
    <row r="136" spans="1:16" x14ac:dyDescent="0.2">
      <c r="A136" s="24"/>
      <c r="B136" s="24"/>
      <c r="C136" s="24"/>
      <c r="D136" s="205"/>
      <c r="E136" s="205"/>
      <c r="F136" s="205"/>
      <c r="G136" s="205"/>
      <c r="H136" s="205"/>
      <c r="I136" s="205"/>
      <c r="J136" s="206"/>
      <c r="K136" s="206"/>
      <c r="L136" s="206"/>
      <c r="M136" s="206"/>
      <c r="N136" s="206"/>
      <c r="O136" s="176"/>
      <c r="P136" s="24"/>
    </row>
    <row r="137" spans="1:16" x14ac:dyDescent="0.2">
      <c r="A137" s="24"/>
      <c r="B137" s="24"/>
      <c r="C137" s="24"/>
      <c r="D137" s="205"/>
      <c r="E137" s="205"/>
      <c r="F137" s="205"/>
      <c r="G137" s="205"/>
      <c r="H137" s="205"/>
      <c r="I137" s="205"/>
      <c r="J137" s="206"/>
      <c r="K137" s="206"/>
      <c r="L137" s="206"/>
      <c r="M137" s="206"/>
      <c r="N137" s="206"/>
      <c r="O137" s="176"/>
      <c r="P137" s="24"/>
    </row>
    <row r="138" spans="1:16" x14ac:dyDescent="0.2">
      <c r="A138" s="24"/>
      <c r="B138" s="24"/>
      <c r="C138" s="24"/>
      <c r="D138" s="205"/>
      <c r="E138" s="205"/>
      <c r="F138" s="205"/>
      <c r="G138" s="205"/>
      <c r="H138" s="205"/>
      <c r="I138" s="205"/>
      <c r="J138" s="206"/>
      <c r="K138" s="206"/>
      <c r="L138" s="206"/>
      <c r="M138" s="206"/>
      <c r="N138" s="206"/>
      <c r="O138" s="176"/>
      <c r="P138" s="24"/>
    </row>
    <row r="139" spans="1:16" x14ac:dyDescent="0.2">
      <c r="A139" s="24"/>
      <c r="B139" s="24"/>
      <c r="C139" s="24"/>
      <c r="D139" s="205"/>
      <c r="E139" s="205"/>
      <c r="F139" s="205"/>
      <c r="G139" s="205"/>
      <c r="H139" s="205"/>
      <c r="I139" s="205"/>
      <c r="J139" s="206"/>
      <c r="K139" s="206"/>
      <c r="L139" s="206"/>
      <c r="M139" s="206"/>
      <c r="N139" s="206"/>
      <c r="O139" s="176"/>
      <c r="P139" s="24"/>
    </row>
    <row r="140" spans="1:16" x14ac:dyDescent="0.2">
      <c r="A140" s="24"/>
      <c r="B140" s="24"/>
      <c r="C140" s="24"/>
      <c r="D140" s="24"/>
      <c r="E140" s="24"/>
      <c r="F140" s="24"/>
      <c r="G140" s="24"/>
      <c r="H140" s="24"/>
      <c r="I140" s="24"/>
      <c r="J140" s="24"/>
      <c r="K140" s="24"/>
      <c r="L140" s="24"/>
      <c r="M140" s="24"/>
      <c r="N140" s="24"/>
      <c r="O140" s="24"/>
      <c r="P140" s="24"/>
    </row>
    <row r="141" spans="1:16" x14ac:dyDescent="0.2">
      <c r="A141" s="24"/>
      <c r="B141" s="23" t="s">
        <v>133</v>
      </c>
      <c r="C141" s="24"/>
      <c r="D141" s="205" t="s">
        <v>1749</v>
      </c>
      <c r="E141" s="205"/>
      <c r="F141" s="205"/>
      <c r="G141" s="205"/>
      <c r="H141" s="205"/>
      <c r="I141" s="205"/>
      <c r="J141" s="206" t="s">
        <v>1750</v>
      </c>
      <c r="K141" s="206"/>
      <c r="L141" s="206"/>
      <c r="M141" s="206" t="s">
        <v>1748</v>
      </c>
      <c r="N141" s="206"/>
      <c r="O141" s="176" t="str">
        <f>IF(LEN(SUBSTITUTE(D141," ",""))&gt;$D$133,"El máximo de caracteres permitido es "&amp;$D$133,"")</f>
        <v>El máximo de caracteres permitido es 150</v>
      </c>
      <c r="P141" s="24"/>
    </row>
    <row r="142" spans="1:16" x14ac:dyDescent="0.2">
      <c r="A142" s="24"/>
      <c r="B142" s="24"/>
      <c r="C142" s="24"/>
      <c r="D142" s="205"/>
      <c r="E142" s="205"/>
      <c r="F142" s="205"/>
      <c r="G142" s="205"/>
      <c r="H142" s="205"/>
      <c r="I142" s="205"/>
      <c r="J142" s="206"/>
      <c r="K142" s="206"/>
      <c r="L142" s="206"/>
      <c r="M142" s="206"/>
      <c r="N142" s="206"/>
      <c r="O142" s="176"/>
      <c r="P142" s="24"/>
    </row>
    <row r="143" spans="1:16" x14ac:dyDescent="0.2">
      <c r="A143" s="24"/>
      <c r="B143" s="24"/>
      <c r="C143" s="24"/>
      <c r="D143" s="205"/>
      <c r="E143" s="205"/>
      <c r="F143" s="205"/>
      <c r="G143" s="205"/>
      <c r="H143" s="205"/>
      <c r="I143" s="205"/>
      <c r="J143" s="206"/>
      <c r="K143" s="206"/>
      <c r="L143" s="206"/>
      <c r="M143" s="206"/>
      <c r="N143" s="206"/>
      <c r="O143" s="176"/>
      <c r="P143" s="24"/>
    </row>
    <row r="144" spans="1:16" x14ac:dyDescent="0.2">
      <c r="A144" s="24"/>
      <c r="B144" s="24"/>
      <c r="C144" s="24"/>
      <c r="D144" s="205"/>
      <c r="E144" s="205"/>
      <c r="F144" s="205"/>
      <c r="G144" s="205"/>
      <c r="H144" s="205"/>
      <c r="I144" s="205"/>
      <c r="J144" s="206"/>
      <c r="K144" s="206"/>
      <c r="L144" s="206"/>
      <c r="M144" s="206"/>
      <c r="N144" s="206"/>
      <c r="O144" s="176"/>
      <c r="P144" s="24"/>
    </row>
    <row r="145" spans="1:16" x14ac:dyDescent="0.2">
      <c r="A145" s="24"/>
      <c r="B145" s="24"/>
      <c r="C145" s="24"/>
      <c r="D145" s="205"/>
      <c r="E145" s="205"/>
      <c r="F145" s="205"/>
      <c r="G145" s="205"/>
      <c r="H145" s="205"/>
      <c r="I145" s="205"/>
      <c r="J145" s="206"/>
      <c r="K145" s="206"/>
      <c r="L145" s="206"/>
      <c r="M145" s="206"/>
      <c r="N145" s="206"/>
      <c r="O145" s="176"/>
      <c r="P145" s="24"/>
    </row>
    <row r="146" spans="1:16" x14ac:dyDescent="0.2">
      <c r="A146" s="24"/>
      <c r="B146" s="24"/>
      <c r="C146" s="24"/>
      <c r="D146" s="24"/>
      <c r="E146" s="24"/>
      <c r="F146" s="24"/>
      <c r="G146" s="24"/>
      <c r="H146" s="24"/>
      <c r="I146" s="24"/>
      <c r="J146" s="24"/>
      <c r="K146" s="24"/>
      <c r="L146" s="24"/>
      <c r="M146" s="24"/>
      <c r="N146" s="24"/>
      <c r="O146" s="24"/>
      <c r="P146" s="24"/>
    </row>
    <row r="147" spans="1:16" x14ac:dyDescent="0.2">
      <c r="A147" s="24"/>
      <c r="B147" s="23" t="s">
        <v>134</v>
      </c>
      <c r="C147" s="24"/>
      <c r="D147" s="216" t="s">
        <v>1751</v>
      </c>
      <c r="E147" s="216"/>
      <c r="F147" s="216"/>
      <c r="G147" s="216"/>
      <c r="H147" s="216"/>
      <c r="I147" s="216"/>
      <c r="J147" s="219" t="s">
        <v>1752</v>
      </c>
      <c r="K147" s="219"/>
      <c r="L147" s="219"/>
      <c r="M147" s="219" t="s">
        <v>1748</v>
      </c>
      <c r="N147" s="219"/>
      <c r="O147" s="176" t="str">
        <f>IF(LEN(SUBSTITUTE(D147," ",""))&gt;$D$133,"El máximo de caracteres permitido es "&amp;$D$133,"")</f>
        <v>El máximo de caracteres permitido es 150</v>
      </c>
      <c r="P147" s="24"/>
    </row>
    <row r="148" spans="1:16" x14ac:dyDescent="0.2">
      <c r="A148" s="24"/>
      <c r="B148" s="24"/>
      <c r="C148" s="24"/>
      <c r="D148" s="217"/>
      <c r="E148" s="217"/>
      <c r="F148" s="217"/>
      <c r="G148" s="217"/>
      <c r="H148" s="217"/>
      <c r="I148" s="217"/>
      <c r="J148" s="220"/>
      <c r="K148" s="220"/>
      <c r="L148" s="220"/>
      <c r="M148" s="220"/>
      <c r="N148" s="220"/>
      <c r="O148" s="176"/>
      <c r="P148" s="24"/>
    </row>
    <row r="149" spans="1:16" x14ac:dyDescent="0.2">
      <c r="A149" s="24"/>
      <c r="B149" s="24"/>
      <c r="C149" s="24"/>
      <c r="D149" s="217"/>
      <c r="E149" s="217"/>
      <c r="F149" s="217"/>
      <c r="G149" s="217"/>
      <c r="H149" s="217"/>
      <c r="I149" s="217"/>
      <c r="J149" s="220"/>
      <c r="K149" s="220"/>
      <c r="L149" s="220"/>
      <c r="M149" s="220"/>
      <c r="N149" s="220"/>
      <c r="O149" s="176"/>
      <c r="P149" s="24"/>
    </row>
    <row r="150" spans="1:16" x14ac:dyDescent="0.2">
      <c r="A150" s="24"/>
      <c r="B150" s="24"/>
      <c r="C150" s="24"/>
      <c r="D150" s="217"/>
      <c r="E150" s="217"/>
      <c r="F150" s="217"/>
      <c r="G150" s="217"/>
      <c r="H150" s="217"/>
      <c r="I150" s="217"/>
      <c r="J150" s="220"/>
      <c r="K150" s="220"/>
      <c r="L150" s="220"/>
      <c r="M150" s="220"/>
      <c r="N150" s="220"/>
      <c r="O150" s="176"/>
      <c r="P150" s="24"/>
    </row>
    <row r="151" spans="1:16" x14ac:dyDescent="0.2">
      <c r="A151" s="24"/>
      <c r="B151" s="24"/>
      <c r="C151" s="24"/>
      <c r="D151" s="218"/>
      <c r="E151" s="218"/>
      <c r="F151" s="218"/>
      <c r="G151" s="218"/>
      <c r="H151" s="218"/>
      <c r="I151" s="218"/>
      <c r="J151" s="221"/>
      <c r="K151" s="221"/>
      <c r="L151" s="221"/>
      <c r="M151" s="221"/>
      <c r="N151" s="221"/>
      <c r="O151" s="176"/>
      <c r="P151" s="24"/>
    </row>
    <row r="152" spans="1:16" x14ac:dyDescent="0.2">
      <c r="A152" s="24"/>
      <c r="B152" s="24"/>
      <c r="C152" s="24"/>
      <c r="D152" s="24"/>
      <c r="E152" s="24"/>
      <c r="F152" s="24"/>
      <c r="G152" s="24"/>
      <c r="H152" s="24"/>
      <c r="I152" s="24"/>
      <c r="J152" s="24"/>
      <c r="K152" s="24"/>
      <c r="L152" s="24"/>
      <c r="M152" s="24"/>
      <c r="N152" s="24"/>
      <c r="O152" s="24"/>
      <c r="P152" s="24"/>
    </row>
    <row r="153" spans="1:16" x14ac:dyDescent="0.2">
      <c r="A153" s="24"/>
      <c r="B153" s="23" t="s">
        <v>135</v>
      </c>
      <c r="C153" s="24"/>
      <c r="D153" s="216" t="s">
        <v>1753</v>
      </c>
      <c r="E153" s="216"/>
      <c r="F153" s="216"/>
      <c r="G153" s="216"/>
      <c r="H153" s="216"/>
      <c r="I153" s="216"/>
      <c r="J153" s="219" t="s">
        <v>1754</v>
      </c>
      <c r="K153" s="219"/>
      <c r="L153" s="219"/>
      <c r="M153" s="219" t="s">
        <v>1748</v>
      </c>
      <c r="N153" s="219"/>
      <c r="O153" s="176" t="str">
        <f>IF(LEN(SUBSTITUTE(D153," ",""))&gt;$D$133,"El máximo de caracteres permitido es "&amp;$D$133,"")</f>
        <v>El máximo de caracteres permitido es 150</v>
      </c>
      <c r="P153" s="24"/>
    </row>
    <row r="154" spans="1:16" x14ac:dyDescent="0.2">
      <c r="A154" s="24"/>
      <c r="B154" s="24"/>
      <c r="C154" s="24"/>
      <c r="D154" s="217"/>
      <c r="E154" s="217"/>
      <c r="F154" s="217"/>
      <c r="G154" s="217"/>
      <c r="H154" s="217"/>
      <c r="I154" s="217"/>
      <c r="J154" s="220"/>
      <c r="K154" s="220"/>
      <c r="L154" s="220"/>
      <c r="M154" s="220"/>
      <c r="N154" s="220"/>
      <c r="O154" s="176"/>
      <c r="P154" s="24"/>
    </row>
    <row r="155" spans="1:16" x14ac:dyDescent="0.2">
      <c r="A155" s="24"/>
      <c r="B155" s="24"/>
      <c r="C155" s="24"/>
      <c r="D155" s="217"/>
      <c r="E155" s="217"/>
      <c r="F155" s="217"/>
      <c r="G155" s="217"/>
      <c r="H155" s="217"/>
      <c r="I155" s="217"/>
      <c r="J155" s="220"/>
      <c r="K155" s="220"/>
      <c r="L155" s="220"/>
      <c r="M155" s="220"/>
      <c r="N155" s="220"/>
      <c r="O155" s="176"/>
      <c r="P155" s="24"/>
    </row>
    <row r="156" spans="1:16" x14ac:dyDescent="0.2">
      <c r="A156" s="24"/>
      <c r="B156" s="24"/>
      <c r="C156" s="24"/>
      <c r="D156" s="217"/>
      <c r="E156" s="217"/>
      <c r="F156" s="217"/>
      <c r="G156" s="217"/>
      <c r="H156" s="217"/>
      <c r="I156" s="217"/>
      <c r="J156" s="220"/>
      <c r="K156" s="220"/>
      <c r="L156" s="220"/>
      <c r="M156" s="220"/>
      <c r="N156" s="220"/>
      <c r="O156" s="176"/>
      <c r="P156" s="24"/>
    </row>
    <row r="157" spans="1:16" x14ac:dyDescent="0.2">
      <c r="A157" s="24"/>
      <c r="B157" s="24"/>
      <c r="C157" s="24"/>
      <c r="D157" s="218"/>
      <c r="E157" s="218"/>
      <c r="F157" s="218"/>
      <c r="G157" s="218"/>
      <c r="H157" s="218"/>
      <c r="I157" s="218"/>
      <c r="J157" s="221"/>
      <c r="K157" s="221"/>
      <c r="L157" s="221"/>
      <c r="M157" s="221"/>
      <c r="N157" s="221"/>
      <c r="O157" s="176"/>
      <c r="P157" s="24"/>
    </row>
    <row r="158" spans="1:16" x14ac:dyDescent="0.2">
      <c r="A158" s="24"/>
      <c r="B158" s="24"/>
      <c r="C158" s="24"/>
      <c r="D158" s="24"/>
      <c r="E158" s="24"/>
      <c r="F158" s="24"/>
      <c r="G158" s="24"/>
      <c r="H158" s="24"/>
      <c r="I158" s="24"/>
      <c r="J158" s="24"/>
      <c r="K158" s="24"/>
      <c r="L158" s="24"/>
      <c r="M158" s="24"/>
      <c r="N158" s="24"/>
      <c r="O158" s="24"/>
      <c r="P158" s="24"/>
    </row>
    <row r="159" spans="1:16" x14ac:dyDescent="0.2">
      <c r="A159" s="24"/>
      <c r="B159" s="23" t="s">
        <v>136</v>
      </c>
      <c r="C159" s="24"/>
      <c r="D159" s="216" t="s">
        <v>1755</v>
      </c>
      <c r="E159" s="216"/>
      <c r="F159" s="216"/>
      <c r="G159" s="216"/>
      <c r="H159" s="216"/>
      <c r="I159" s="216"/>
      <c r="J159" s="219" t="s">
        <v>1756</v>
      </c>
      <c r="K159" s="219"/>
      <c r="L159" s="219"/>
      <c r="M159" s="219" t="s">
        <v>1748</v>
      </c>
      <c r="N159" s="219"/>
      <c r="O159" s="176" t="str">
        <f>IF(LEN(SUBSTITUTE(D159," ",""))&gt;$D$133,"El máximo de caracteres permitido es "&amp;$D$133,"")</f>
        <v/>
      </c>
      <c r="P159" s="24"/>
    </row>
    <row r="160" spans="1:16" x14ac:dyDescent="0.2">
      <c r="A160" s="24"/>
      <c r="B160" s="24"/>
      <c r="C160" s="24"/>
      <c r="D160" s="217"/>
      <c r="E160" s="217"/>
      <c r="F160" s="217"/>
      <c r="G160" s="217"/>
      <c r="H160" s="217"/>
      <c r="I160" s="217"/>
      <c r="J160" s="220"/>
      <c r="K160" s="220"/>
      <c r="L160" s="220"/>
      <c r="M160" s="220"/>
      <c r="N160" s="220"/>
      <c r="O160" s="176"/>
      <c r="P160" s="24"/>
    </row>
    <row r="161" spans="1:16" x14ac:dyDescent="0.2">
      <c r="A161" s="24"/>
      <c r="B161" s="24"/>
      <c r="C161" s="24"/>
      <c r="D161" s="217"/>
      <c r="E161" s="217"/>
      <c r="F161" s="217"/>
      <c r="G161" s="217"/>
      <c r="H161" s="217"/>
      <c r="I161" s="217"/>
      <c r="J161" s="220"/>
      <c r="K161" s="220"/>
      <c r="L161" s="220"/>
      <c r="M161" s="220"/>
      <c r="N161" s="220"/>
      <c r="O161" s="176"/>
      <c r="P161" s="24"/>
    </row>
    <row r="162" spans="1:16" x14ac:dyDescent="0.2">
      <c r="A162" s="24"/>
      <c r="B162" s="24"/>
      <c r="C162" s="24"/>
      <c r="D162" s="217"/>
      <c r="E162" s="217"/>
      <c r="F162" s="217"/>
      <c r="G162" s="217"/>
      <c r="H162" s="217"/>
      <c r="I162" s="217"/>
      <c r="J162" s="220"/>
      <c r="K162" s="220"/>
      <c r="L162" s="220"/>
      <c r="M162" s="220"/>
      <c r="N162" s="220"/>
      <c r="O162" s="176"/>
      <c r="P162" s="24"/>
    </row>
    <row r="163" spans="1:16" x14ac:dyDescent="0.2">
      <c r="A163" s="24"/>
      <c r="B163" s="24"/>
      <c r="C163" s="24"/>
      <c r="D163" s="218"/>
      <c r="E163" s="218"/>
      <c r="F163" s="218"/>
      <c r="G163" s="218"/>
      <c r="H163" s="218"/>
      <c r="I163" s="218"/>
      <c r="J163" s="221"/>
      <c r="K163" s="221"/>
      <c r="L163" s="221"/>
      <c r="M163" s="221"/>
      <c r="N163" s="221"/>
      <c r="O163" s="176"/>
      <c r="P163" s="24"/>
    </row>
    <row r="164" spans="1:16" x14ac:dyDescent="0.2">
      <c r="A164" s="24"/>
      <c r="B164" s="24"/>
      <c r="C164" s="24"/>
      <c r="D164" s="24"/>
      <c r="E164" s="24"/>
      <c r="F164" s="24"/>
      <c r="G164" s="24"/>
      <c r="H164" s="24"/>
      <c r="I164" s="24"/>
      <c r="J164" s="24"/>
      <c r="K164" s="24"/>
      <c r="L164" s="24"/>
      <c r="M164" s="24"/>
      <c r="N164" s="24"/>
      <c r="O164" s="24"/>
      <c r="P164" s="24"/>
    </row>
    <row r="165" spans="1:16" x14ac:dyDescent="0.2">
      <c r="A165" s="24"/>
      <c r="B165" s="24"/>
      <c r="C165" s="24"/>
      <c r="D165" s="24"/>
      <c r="E165" s="24"/>
      <c r="F165" s="24"/>
      <c r="G165" s="24"/>
      <c r="H165" s="24"/>
      <c r="I165" s="24"/>
      <c r="J165" s="24"/>
      <c r="K165" s="24"/>
      <c r="L165" s="24"/>
      <c r="M165" s="24"/>
      <c r="N165" s="24"/>
      <c r="O165" s="24"/>
      <c r="P165" s="24"/>
    </row>
    <row r="166" spans="1:16" s="20" customFormat="1" ht="22.5" customHeight="1" x14ac:dyDescent="0.2">
      <c r="A166" s="19" t="s">
        <v>160</v>
      </c>
    </row>
    <row r="167" spans="1:16" x14ac:dyDescent="0.2">
      <c r="A167" s="24"/>
      <c r="B167" s="24"/>
      <c r="C167" s="24"/>
      <c r="D167" s="24"/>
      <c r="E167" s="24"/>
      <c r="F167" s="24"/>
      <c r="G167" s="24"/>
      <c r="H167" s="24"/>
      <c r="I167" s="24"/>
      <c r="J167" s="24"/>
      <c r="K167" s="24"/>
      <c r="L167" s="24"/>
      <c r="M167" s="24"/>
      <c r="N167" s="24"/>
      <c r="O167" s="24"/>
      <c r="P167" s="24"/>
    </row>
    <row r="168" spans="1:16" x14ac:dyDescent="0.2">
      <c r="A168" s="24"/>
      <c r="B168" s="60"/>
      <c r="C168" s="61"/>
      <c r="D168" s="61"/>
      <c r="E168" s="61"/>
      <c r="F168" s="61"/>
      <c r="G168" s="61"/>
      <c r="H168" s="61"/>
      <c r="I168" s="61"/>
      <c r="J168" s="61"/>
      <c r="K168" s="61"/>
      <c r="L168" s="61"/>
      <c r="M168" s="61"/>
      <c r="N168" s="61"/>
      <c r="O168" s="62"/>
      <c r="P168" s="24"/>
    </row>
    <row r="169" spans="1:16" x14ac:dyDescent="0.2">
      <c r="A169" s="24"/>
      <c r="B169" s="63"/>
      <c r="C169" s="24"/>
      <c r="D169" s="50" t="s">
        <v>54</v>
      </c>
      <c r="E169" s="24" t="s">
        <v>161</v>
      </c>
      <c r="F169" s="24"/>
      <c r="G169" s="24"/>
      <c r="H169" s="24"/>
      <c r="I169" s="24"/>
      <c r="J169" s="24"/>
      <c r="K169" s="24"/>
      <c r="L169" s="24"/>
      <c r="M169" s="24"/>
      <c r="N169" s="24"/>
      <c r="O169" s="65"/>
      <c r="P169" s="24"/>
    </row>
    <row r="170" spans="1:16" x14ac:dyDescent="0.2">
      <c r="A170" s="24"/>
      <c r="B170" s="63"/>
      <c r="C170" s="24"/>
      <c r="D170" s="24"/>
      <c r="E170" s="24"/>
      <c r="F170" s="24"/>
      <c r="G170" s="24"/>
      <c r="H170" s="24"/>
      <c r="I170" s="24"/>
      <c r="J170" s="24"/>
      <c r="K170" s="24"/>
      <c r="L170" s="24"/>
      <c r="M170" s="24"/>
      <c r="N170" s="24"/>
      <c r="O170" s="65"/>
      <c r="P170" s="24"/>
    </row>
    <row r="171" spans="1:16" x14ac:dyDescent="0.2">
      <c r="A171" s="24"/>
      <c r="B171" s="63"/>
      <c r="C171" s="24"/>
      <c r="D171" s="50" t="s">
        <v>31</v>
      </c>
      <c r="E171" s="24" t="s">
        <v>162</v>
      </c>
      <c r="F171" s="24"/>
      <c r="G171" s="24"/>
      <c r="H171" s="24"/>
      <c r="I171" s="24"/>
      <c r="J171" s="24"/>
      <c r="K171" s="24"/>
      <c r="L171" s="24"/>
      <c r="M171" s="24"/>
      <c r="N171" s="24"/>
      <c r="O171" s="65"/>
      <c r="P171" s="24"/>
    </row>
    <row r="172" spans="1:16" x14ac:dyDescent="0.2">
      <c r="A172" s="24"/>
      <c r="B172" s="63"/>
      <c r="C172" s="24"/>
      <c r="D172" s="24"/>
      <c r="E172" s="24"/>
      <c r="F172" s="24"/>
      <c r="G172" s="24"/>
      <c r="H172" s="24"/>
      <c r="I172" s="24"/>
      <c r="J172" s="24"/>
      <c r="K172" s="24"/>
      <c r="L172" s="24"/>
      <c r="M172" s="24"/>
      <c r="N172" s="24"/>
      <c r="O172" s="65"/>
      <c r="P172" s="24"/>
    </row>
    <row r="173" spans="1:16" x14ac:dyDescent="0.2">
      <c r="A173" s="24"/>
      <c r="B173" s="63"/>
      <c r="C173" s="24" t="s">
        <v>163</v>
      </c>
      <c r="D173" s="24"/>
      <c r="E173" s="24"/>
      <c r="F173" s="24"/>
      <c r="G173" s="24"/>
      <c r="H173" s="24"/>
      <c r="I173" s="24"/>
      <c r="J173" s="24"/>
      <c r="K173" s="24"/>
      <c r="L173" s="24"/>
      <c r="M173" s="27" t="s">
        <v>57</v>
      </c>
      <c r="N173" s="28">
        <v>200</v>
      </c>
      <c r="O173" s="65"/>
      <c r="P173" s="24"/>
    </row>
    <row r="174" spans="1:16" x14ac:dyDescent="0.2">
      <c r="A174" s="24"/>
      <c r="B174" s="63"/>
      <c r="C174" s="158" t="s">
        <v>1757</v>
      </c>
      <c r="D174" s="169"/>
      <c r="E174" s="169"/>
      <c r="F174" s="169"/>
      <c r="G174" s="169"/>
      <c r="H174" s="169"/>
      <c r="I174" s="169"/>
      <c r="J174" s="169"/>
      <c r="K174" s="169"/>
      <c r="L174" s="169"/>
      <c r="M174" s="169"/>
      <c r="N174" s="170"/>
      <c r="O174" s="177" t="str">
        <f>IF(LEN(SUBSTITUTE(C174," ",""))&gt;N173,"El máximo de caracteres permitido es "&amp;N173,"")</f>
        <v>El máximo de caracteres permitido es 200</v>
      </c>
      <c r="P174" s="24"/>
    </row>
    <row r="175" spans="1:16" x14ac:dyDescent="0.2">
      <c r="A175" s="24"/>
      <c r="B175" s="63"/>
      <c r="C175" s="171"/>
      <c r="D175" s="118"/>
      <c r="E175" s="118"/>
      <c r="F175" s="118"/>
      <c r="G175" s="118"/>
      <c r="H175" s="118"/>
      <c r="I175" s="118"/>
      <c r="J175" s="118"/>
      <c r="K175" s="118"/>
      <c r="L175" s="118"/>
      <c r="M175" s="118"/>
      <c r="N175" s="172"/>
      <c r="O175" s="177"/>
      <c r="P175" s="24"/>
    </row>
    <row r="176" spans="1:16" x14ac:dyDescent="0.2">
      <c r="A176" s="24"/>
      <c r="B176" s="63"/>
      <c r="C176" s="171"/>
      <c r="D176" s="118"/>
      <c r="E176" s="118"/>
      <c r="F176" s="118"/>
      <c r="G176" s="118"/>
      <c r="H176" s="118"/>
      <c r="I176" s="118"/>
      <c r="J176" s="118"/>
      <c r="K176" s="118"/>
      <c r="L176" s="118"/>
      <c r="M176" s="118"/>
      <c r="N176" s="172"/>
      <c r="O176" s="177"/>
      <c r="P176" s="24"/>
    </row>
    <row r="177" spans="1:16" x14ac:dyDescent="0.2">
      <c r="A177" s="24"/>
      <c r="B177" s="63"/>
      <c r="C177" s="171"/>
      <c r="D177" s="118"/>
      <c r="E177" s="118"/>
      <c r="F177" s="118"/>
      <c r="G177" s="118"/>
      <c r="H177" s="118"/>
      <c r="I177" s="118"/>
      <c r="J177" s="118"/>
      <c r="K177" s="118"/>
      <c r="L177" s="118"/>
      <c r="M177" s="118"/>
      <c r="N177" s="172"/>
      <c r="O177" s="177"/>
      <c r="P177" s="24"/>
    </row>
    <row r="178" spans="1:16" x14ac:dyDescent="0.2">
      <c r="A178" s="24"/>
      <c r="B178" s="63"/>
      <c r="C178" s="173"/>
      <c r="D178" s="174"/>
      <c r="E178" s="174"/>
      <c r="F178" s="174"/>
      <c r="G178" s="174"/>
      <c r="H178" s="174"/>
      <c r="I178" s="174"/>
      <c r="J178" s="174"/>
      <c r="K178" s="174"/>
      <c r="L178" s="174"/>
      <c r="M178" s="174"/>
      <c r="N178" s="175"/>
      <c r="O178" s="177"/>
      <c r="P178" s="24"/>
    </row>
    <row r="179" spans="1:16" x14ac:dyDescent="0.2">
      <c r="A179" s="24"/>
      <c r="B179" s="63"/>
      <c r="C179" s="24"/>
      <c r="D179" s="24"/>
      <c r="E179" s="24"/>
      <c r="F179" s="24"/>
      <c r="G179" s="24"/>
      <c r="H179" s="24"/>
      <c r="I179" s="24"/>
      <c r="J179" s="24"/>
      <c r="K179" s="24"/>
      <c r="L179" s="24"/>
      <c r="M179" s="24"/>
      <c r="N179" s="24"/>
      <c r="O179" s="65"/>
      <c r="P179" s="24"/>
    </row>
    <row r="180" spans="1:16" x14ac:dyDescent="0.2">
      <c r="A180" s="24"/>
      <c r="B180" s="63"/>
      <c r="C180" s="24" t="s">
        <v>164</v>
      </c>
      <c r="D180" s="24"/>
      <c r="E180" s="24"/>
      <c r="F180" s="24"/>
      <c r="G180" s="24"/>
      <c r="H180" s="24"/>
      <c r="I180" s="24"/>
      <c r="J180" s="24"/>
      <c r="K180" s="24"/>
      <c r="L180" s="24"/>
      <c r="M180" s="27" t="s">
        <v>57</v>
      </c>
      <c r="N180" s="28">
        <v>1200</v>
      </c>
      <c r="O180" s="65"/>
      <c r="P180" s="24"/>
    </row>
    <row r="181" spans="1:16" x14ac:dyDescent="0.2">
      <c r="A181" s="24"/>
      <c r="B181" s="63"/>
      <c r="C181" s="158" t="s">
        <v>1758</v>
      </c>
      <c r="D181" s="169"/>
      <c r="E181" s="169"/>
      <c r="F181" s="169"/>
      <c r="G181" s="169"/>
      <c r="H181" s="169"/>
      <c r="I181" s="169"/>
      <c r="J181" s="169"/>
      <c r="K181" s="169"/>
      <c r="L181" s="169"/>
      <c r="M181" s="169"/>
      <c r="N181" s="170"/>
      <c r="O181" s="177" t="str">
        <f>IF(LEN(SUBSTITUTE(C181," ",""))&gt;N180,"El máximo de caracteres permitido es "&amp;N180,"")</f>
        <v/>
      </c>
      <c r="P181" s="24"/>
    </row>
    <row r="182" spans="1:16" x14ac:dyDescent="0.2">
      <c r="A182" s="24"/>
      <c r="B182" s="63"/>
      <c r="C182" s="171"/>
      <c r="D182" s="118"/>
      <c r="E182" s="118"/>
      <c r="F182" s="118"/>
      <c r="G182" s="118"/>
      <c r="H182" s="118"/>
      <c r="I182" s="118"/>
      <c r="J182" s="118"/>
      <c r="K182" s="118"/>
      <c r="L182" s="118"/>
      <c r="M182" s="118"/>
      <c r="N182" s="172"/>
      <c r="O182" s="177"/>
      <c r="P182" s="24"/>
    </row>
    <row r="183" spans="1:16" x14ac:dyDescent="0.2">
      <c r="A183" s="24"/>
      <c r="B183" s="63"/>
      <c r="C183" s="171"/>
      <c r="D183" s="118"/>
      <c r="E183" s="118"/>
      <c r="F183" s="118"/>
      <c r="G183" s="118"/>
      <c r="H183" s="118"/>
      <c r="I183" s="118"/>
      <c r="J183" s="118"/>
      <c r="K183" s="118"/>
      <c r="L183" s="118"/>
      <c r="M183" s="118"/>
      <c r="N183" s="172"/>
      <c r="O183" s="177"/>
      <c r="P183" s="24"/>
    </row>
    <row r="184" spans="1:16" x14ac:dyDescent="0.2">
      <c r="A184" s="24"/>
      <c r="B184" s="63"/>
      <c r="C184" s="171"/>
      <c r="D184" s="118"/>
      <c r="E184" s="118"/>
      <c r="F184" s="118"/>
      <c r="G184" s="118"/>
      <c r="H184" s="118"/>
      <c r="I184" s="118"/>
      <c r="J184" s="118"/>
      <c r="K184" s="118"/>
      <c r="L184" s="118"/>
      <c r="M184" s="118"/>
      <c r="N184" s="172"/>
      <c r="O184" s="177"/>
      <c r="P184" s="24"/>
    </row>
    <row r="185" spans="1:16" x14ac:dyDescent="0.2">
      <c r="A185" s="24"/>
      <c r="B185" s="63"/>
      <c r="C185" s="173"/>
      <c r="D185" s="174"/>
      <c r="E185" s="174"/>
      <c r="F185" s="174"/>
      <c r="G185" s="174"/>
      <c r="H185" s="174"/>
      <c r="I185" s="174"/>
      <c r="J185" s="174"/>
      <c r="K185" s="174"/>
      <c r="L185" s="174"/>
      <c r="M185" s="174"/>
      <c r="N185" s="175"/>
      <c r="O185" s="177"/>
      <c r="P185" s="24"/>
    </row>
    <row r="186" spans="1:16" x14ac:dyDescent="0.2">
      <c r="A186" s="24"/>
      <c r="B186" s="64"/>
      <c r="C186" s="67"/>
      <c r="D186" s="67"/>
      <c r="E186" s="67"/>
      <c r="F186" s="67"/>
      <c r="G186" s="67"/>
      <c r="H186" s="67"/>
      <c r="I186" s="67"/>
      <c r="J186" s="67"/>
      <c r="K186" s="67"/>
      <c r="L186" s="67"/>
      <c r="M186" s="67"/>
      <c r="N186" s="67"/>
      <c r="O186" s="66"/>
      <c r="P186" s="24"/>
    </row>
    <row r="187" spans="1:16" x14ac:dyDescent="0.2">
      <c r="A187" s="24"/>
      <c r="B187" s="24"/>
      <c r="C187" s="24"/>
      <c r="D187" s="24"/>
      <c r="E187" s="24"/>
      <c r="F187" s="24"/>
      <c r="G187" s="24"/>
      <c r="H187" s="24"/>
      <c r="I187" s="24"/>
      <c r="J187" s="24"/>
      <c r="K187" s="24"/>
      <c r="L187" s="24"/>
      <c r="M187" s="24"/>
      <c r="N187" s="24"/>
      <c r="O187" s="24"/>
      <c r="P187" s="24"/>
    </row>
    <row r="188" spans="1:16" x14ac:dyDescent="0.2">
      <c r="A188" s="24"/>
      <c r="B188" s="60"/>
      <c r="C188" s="61"/>
      <c r="D188" s="61"/>
      <c r="E188" s="61"/>
      <c r="F188" s="61"/>
      <c r="G188" s="61"/>
      <c r="H188" s="61"/>
      <c r="I188" s="61"/>
      <c r="J188" s="61"/>
      <c r="K188" s="61"/>
      <c r="L188" s="61"/>
      <c r="M188" s="61"/>
      <c r="N188" s="61"/>
      <c r="O188" s="62"/>
      <c r="P188" s="24"/>
    </row>
    <row r="189" spans="1:16" x14ac:dyDescent="0.2">
      <c r="A189" s="24"/>
      <c r="B189" s="63"/>
      <c r="C189" s="24"/>
      <c r="D189" s="50" t="s">
        <v>54</v>
      </c>
      <c r="E189" s="24" t="s">
        <v>72</v>
      </c>
      <c r="F189" s="24"/>
      <c r="G189" s="24"/>
      <c r="H189" s="24"/>
      <c r="I189" s="24"/>
      <c r="J189" s="24"/>
      <c r="K189" s="24"/>
      <c r="L189" s="24"/>
      <c r="M189" s="24"/>
      <c r="N189" s="24"/>
      <c r="O189" s="65"/>
      <c r="P189" s="24"/>
    </row>
    <row r="190" spans="1:16" x14ac:dyDescent="0.2">
      <c r="A190" s="24"/>
      <c r="B190" s="63"/>
      <c r="C190" s="24"/>
      <c r="D190" s="24"/>
      <c r="E190" s="24"/>
      <c r="F190" s="24"/>
      <c r="G190" s="24"/>
      <c r="H190" s="24"/>
      <c r="I190" s="24"/>
      <c r="J190" s="24"/>
      <c r="K190" s="24"/>
      <c r="L190" s="24"/>
      <c r="M190" s="24"/>
      <c r="N190" s="24"/>
      <c r="O190" s="65"/>
      <c r="P190" s="24"/>
    </row>
    <row r="191" spans="1:16" x14ac:dyDescent="0.2">
      <c r="A191" s="24"/>
      <c r="B191" s="63"/>
      <c r="C191" s="24" t="s">
        <v>165</v>
      </c>
      <c r="D191" s="24"/>
      <c r="E191" s="24"/>
      <c r="F191" s="24"/>
      <c r="G191" s="24"/>
      <c r="H191" s="24"/>
      <c r="I191" s="24"/>
      <c r="J191" s="24"/>
      <c r="K191" s="24"/>
      <c r="L191" s="24"/>
      <c r="M191" s="27" t="s">
        <v>57</v>
      </c>
      <c r="N191" s="28">
        <v>200</v>
      </c>
      <c r="O191" s="65"/>
      <c r="P191" s="24"/>
    </row>
    <row r="192" spans="1:16" x14ac:dyDescent="0.2">
      <c r="A192" s="24"/>
      <c r="B192" s="63"/>
      <c r="C192" s="158" t="s">
        <v>1759</v>
      </c>
      <c r="D192" s="169"/>
      <c r="E192" s="169"/>
      <c r="F192" s="169"/>
      <c r="G192" s="169"/>
      <c r="H192" s="169"/>
      <c r="I192" s="169"/>
      <c r="J192" s="169"/>
      <c r="K192" s="169"/>
      <c r="L192" s="169"/>
      <c r="M192" s="169"/>
      <c r="N192" s="170"/>
      <c r="O192" s="177" t="str">
        <f>IF(LEN(SUBSTITUTE(C192," ",""))&gt;N191,"El máximo de caracteres permitido es "&amp;N191,"")</f>
        <v>El máximo de caracteres permitido es 200</v>
      </c>
      <c r="P192" s="24"/>
    </row>
    <row r="193" spans="1:16" x14ac:dyDescent="0.2">
      <c r="A193" s="24"/>
      <c r="B193" s="63"/>
      <c r="C193" s="171"/>
      <c r="D193" s="118"/>
      <c r="E193" s="118"/>
      <c r="F193" s="118"/>
      <c r="G193" s="118"/>
      <c r="H193" s="118"/>
      <c r="I193" s="118"/>
      <c r="J193" s="118"/>
      <c r="K193" s="118"/>
      <c r="L193" s="118"/>
      <c r="M193" s="118"/>
      <c r="N193" s="172"/>
      <c r="O193" s="177"/>
      <c r="P193" s="24"/>
    </row>
    <row r="194" spans="1:16" x14ac:dyDescent="0.2">
      <c r="A194" s="24"/>
      <c r="B194" s="63"/>
      <c r="C194" s="171"/>
      <c r="D194" s="118"/>
      <c r="E194" s="118"/>
      <c r="F194" s="118"/>
      <c r="G194" s="118"/>
      <c r="H194" s="118"/>
      <c r="I194" s="118"/>
      <c r="J194" s="118"/>
      <c r="K194" s="118"/>
      <c r="L194" s="118"/>
      <c r="M194" s="118"/>
      <c r="N194" s="172"/>
      <c r="O194" s="177"/>
      <c r="P194" s="24"/>
    </row>
    <row r="195" spans="1:16" x14ac:dyDescent="0.2">
      <c r="A195" s="24"/>
      <c r="B195" s="63"/>
      <c r="C195" s="171"/>
      <c r="D195" s="118"/>
      <c r="E195" s="118"/>
      <c r="F195" s="118"/>
      <c r="G195" s="118"/>
      <c r="H195" s="118"/>
      <c r="I195" s="118"/>
      <c r="J195" s="118"/>
      <c r="K195" s="118"/>
      <c r="L195" s="118"/>
      <c r="M195" s="118"/>
      <c r="N195" s="172"/>
      <c r="O195" s="177"/>
      <c r="P195" s="24"/>
    </row>
    <row r="196" spans="1:16" x14ac:dyDescent="0.2">
      <c r="A196" s="24"/>
      <c r="B196" s="63"/>
      <c r="C196" s="173"/>
      <c r="D196" s="174"/>
      <c r="E196" s="174"/>
      <c r="F196" s="174"/>
      <c r="G196" s="174"/>
      <c r="H196" s="174"/>
      <c r="I196" s="174"/>
      <c r="J196" s="174"/>
      <c r="K196" s="174"/>
      <c r="L196" s="174"/>
      <c r="M196" s="174"/>
      <c r="N196" s="175"/>
      <c r="O196" s="177"/>
      <c r="P196" s="24"/>
    </row>
    <row r="197" spans="1:16" x14ac:dyDescent="0.2">
      <c r="A197" s="24"/>
      <c r="B197" s="63"/>
      <c r="C197" s="24"/>
      <c r="D197" s="24"/>
      <c r="E197" s="24"/>
      <c r="F197" s="24"/>
      <c r="G197" s="24"/>
      <c r="H197" s="24"/>
      <c r="I197" s="24"/>
      <c r="J197" s="24"/>
      <c r="K197" s="24"/>
      <c r="L197" s="24"/>
      <c r="M197" s="24"/>
      <c r="N197" s="24"/>
      <c r="O197" s="65"/>
      <c r="P197" s="24"/>
    </row>
    <row r="198" spans="1:16" x14ac:dyDescent="0.2">
      <c r="A198" s="24"/>
      <c r="B198" s="63"/>
      <c r="C198" s="24" t="s">
        <v>166</v>
      </c>
      <c r="D198" s="24"/>
      <c r="E198" s="24"/>
      <c r="F198" s="24"/>
      <c r="G198" s="24"/>
      <c r="H198" s="24"/>
      <c r="I198" s="24"/>
      <c r="J198" s="24"/>
      <c r="K198" s="24"/>
      <c r="L198" s="24"/>
      <c r="M198" s="27" t="s">
        <v>57</v>
      </c>
      <c r="N198" s="28">
        <v>1200</v>
      </c>
      <c r="O198" s="65"/>
      <c r="P198" s="24"/>
    </row>
    <row r="199" spans="1:16" x14ac:dyDescent="0.2">
      <c r="A199" s="24"/>
      <c r="B199" s="63"/>
      <c r="C199" s="158" t="s">
        <v>1760</v>
      </c>
      <c r="D199" s="169"/>
      <c r="E199" s="169"/>
      <c r="F199" s="169"/>
      <c r="G199" s="169"/>
      <c r="H199" s="169"/>
      <c r="I199" s="169"/>
      <c r="J199" s="169"/>
      <c r="K199" s="169"/>
      <c r="L199" s="169"/>
      <c r="M199" s="169"/>
      <c r="N199" s="170"/>
      <c r="O199" s="177" t="str">
        <f>IF(LEN(SUBSTITUTE(C199," ",""))&gt;N198,"El máximo de caracteres permitido es "&amp;N198,"")</f>
        <v/>
      </c>
      <c r="P199" s="24"/>
    </row>
    <row r="200" spans="1:16" x14ac:dyDescent="0.2">
      <c r="A200" s="24"/>
      <c r="B200" s="63"/>
      <c r="C200" s="171"/>
      <c r="D200" s="118"/>
      <c r="E200" s="118"/>
      <c r="F200" s="118"/>
      <c r="G200" s="118"/>
      <c r="H200" s="118"/>
      <c r="I200" s="118"/>
      <c r="J200" s="118"/>
      <c r="K200" s="118"/>
      <c r="L200" s="118"/>
      <c r="M200" s="118"/>
      <c r="N200" s="172"/>
      <c r="O200" s="177"/>
      <c r="P200" s="24"/>
    </row>
    <row r="201" spans="1:16" x14ac:dyDescent="0.2">
      <c r="A201" s="24"/>
      <c r="B201" s="63"/>
      <c r="C201" s="171"/>
      <c r="D201" s="118"/>
      <c r="E201" s="118"/>
      <c r="F201" s="118"/>
      <c r="G201" s="118"/>
      <c r="H201" s="118"/>
      <c r="I201" s="118"/>
      <c r="J201" s="118"/>
      <c r="K201" s="118"/>
      <c r="L201" s="118"/>
      <c r="M201" s="118"/>
      <c r="N201" s="172"/>
      <c r="O201" s="177"/>
      <c r="P201" s="24"/>
    </row>
    <row r="202" spans="1:16" x14ac:dyDescent="0.2">
      <c r="A202" s="24"/>
      <c r="B202" s="63"/>
      <c r="C202" s="171"/>
      <c r="D202" s="118"/>
      <c r="E202" s="118"/>
      <c r="F202" s="118"/>
      <c r="G202" s="118"/>
      <c r="H202" s="118"/>
      <c r="I202" s="118"/>
      <c r="J202" s="118"/>
      <c r="K202" s="118"/>
      <c r="L202" s="118"/>
      <c r="M202" s="118"/>
      <c r="N202" s="172"/>
      <c r="O202" s="177"/>
      <c r="P202" s="24"/>
    </row>
    <row r="203" spans="1:16" x14ac:dyDescent="0.2">
      <c r="A203" s="24"/>
      <c r="B203" s="63"/>
      <c r="C203" s="173"/>
      <c r="D203" s="174"/>
      <c r="E203" s="174"/>
      <c r="F203" s="174"/>
      <c r="G203" s="174"/>
      <c r="H203" s="174"/>
      <c r="I203" s="174"/>
      <c r="J203" s="174"/>
      <c r="K203" s="174"/>
      <c r="L203" s="174"/>
      <c r="M203" s="174"/>
      <c r="N203" s="175"/>
      <c r="O203" s="177"/>
      <c r="P203" s="24"/>
    </row>
    <row r="204" spans="1:16" x14ac:dyDescent="0.2">
      <c r="A204" s="24"/>
      <c r="B204" s="64"/>
      <c r="C204" s="67"/>
      <c r="D204" s="67"/>
      <c r="E204" s="67"/>
      <c r="F204" s="67"/>
      <c r="G204" s="67"/>
      <c r="H204" s="67"/>
      <c r="I204" s="67"/>
      <c r="J204" s="67"/>
      <c r="K204" s="67"/>
      <c r="L204" s="67"/>
      <c r="M204" s="67"/>
      <c r="N204" s="67"/>
      <c r="O204" s="66"/>
      <c r="P204" s="24"/>
    </row>
    <row r="205" spans="1:16" x14ac:dyDescent="0.2">
      <c r="A205" s="24"/>
      <c r="B205" s="24"/>
      <c r="C205" s="24"/>
      <c r="D205" s="24"/>
      <c r="E205" s="24"/>
      <c r="F205" s="24"/>
      <c r="G205" s="24"/>
      <c r="H205" s="24"/>
      <c r="I205" s="24"/>
      <c r="J205" s="24"/>
      <c r="K205" s="24"/>
      <c r="L205" s="24"/>
      <c r="M205" s="24"/>
      <c r="N205" s="24"/>
      <c r="O205" s="24"/>
      <c r="P205" s="24"/>
    </row>
    <row r="206" spans="1:16" x14ac:dyDescent="0.2">
      <c r="A206" s="24"/>
      <c r="B206" s="24"/>
      <c r="C206" s="24"/>
      <c r="D206" s="24"/>
      <c r="E206" s="24"/>
      <c r="F206" s="24"/>
      <c r="G206" s="24"/>
      <c r="H206" s="24"/>
      <c r="I206" s="24"/>
      <c r="J206" s="24"/>
      <c r="K206" s="24"/>
      <c r="L206" s="24"/>
      <c r="M206" s="24"/>
      <c r="N206" s="24"/>
      <c r="O206" s="24"/>
      <c r="P206" s="24"/>
    </row>
    <row r="207" spans="1:16" x14ac:dyDescent="0.2">
      <c r="A207" s="24"/>
      <c r="B207" s="24"/>
      <c r="C207" s="24"/>
      <c r="D207" s="24"/>
      <c r="E207" s="24"/>
      <c r="F207" s="24"/>
      <c r="G207" s="24"/>
      <c r="H207" s="24"/>
      <c r="I207" s="24"/>
      <c r="J207" s="24"/>
      <c r="K207" s="24"/>
      <c r="L207" s="24"/>
      <c r="M207" s="24"/>
      <c r="N207" s="24"/>
      <c r="O207" s="24"/>
      <c r="P207" s="24"/>
    </row>
    <row r="208" spans="1:16" ht="12.75" hidden="1" customHeight="1" x14ac:dyDescent="0.2"/>
    <row r="209" ht="12.75" hidden="1" customHeight="1" x14ac:dyDescent="0.2"/>
    <row r="210" ht="12.75" hidden="1" customHeight="1" x14ac:dyDescent="0.2"/>
    <row r="211" ht="12.75" hidden="1" customHeight="1" x14ac:dyDescent="0.2"/>
    <row r="212" ht="12.75" hidden="1" customHeight="1" x14ac:dyDescent="0.2"/>
    <row r="213" ht="12.75" hidden="1" customHeight="1" x14ac:dyDescent="0.2"/>
    <row r="214" ht="12.75" hidden="1" customHeight="1" x14ac:dyDescent="0.2"/>
    <row r="215" ht="12.75" hidden="1" customHeight="1" x14ac:dyDescent="0.2"/>
    <row r="216" ht="12.75" hidden="1" customHeight="1" x14ac:dyDescent="0.2"/>
    <row r="217" ht="12.75" hidden="1" customHeight="1" x14ac:dyDescent="0.2"/>
    <row r="218" ht="12.75" hidden="1" customHeight="1" x14ac:dyDescent="0.2"/>
    <row r="219" ht="12.75" hidden="1" customHeight="1" x14ac:dyDescent="0.2"/>
    <row r="220" ht="12.75" hidden="1" customHeight="1" x14ac:dyDescent="0.2"/>
    <row r="221" ht="12.75" hidden="1" customHeight="1" x14ac:dyDescent="0.2"/>
    <row r="222" ht="12.75" hidden="1" customHeight="1" x14ac:dyDescent="0.2"/>
    <row r="223" ht="12.75" hidden="1" customHeight="1" x14ac:dyDescent="0.2"/>
    <row r="224" ht="12.75" hidden="1" customHeight="1" x14ac:dyDescent="0.2"/>
    <row r="225" ht="12.75" hidden="1" customHeight="1" x14ac:dyDescent="0.2"/>
    <row r="226" ht="12.75" hidden="1" customHeight="1" x14ac:dyDescent="0.2"/>
    <row r="227" ht="12.75" hidden="1" customHeight="1" x14ac:dyDescent="0.2"/>
    <row r="228" ht="12.75" hidden="1" customHeight="1" x14ac:dyDescent="0.2"/>
    <row r="229" ht="12.75" hidden="1" customHeight="1" x14ac:dyDescent="0.2"/>
    <row r="230" ht="12.75" hidden="1" customHeight="1" x14ac:dyDescent="0.2"/>
    <row r="231" ht="12.75" hidden="1" customHeight="1" x14ac:dyDescent="0.2"/>
    <row r="232" ht="12.75" hidden="1" customHeight="1" x14ac:dyDescent="0.2"/>
    <row r="233" ht="12.75" hidden="1" customHeight="1" x14ac:dyDescent="0.2"/>
    <row r="234" ht="12.75" hidden="1" customHeight="1" x14ac:dyDescent="0.2"/>
    <row r="235" ht="12.75" hidden="1" customHeight="1" x14ac:dyDescent="0.2"/>
    <row r="236" ht="12.75" hidden="1" customHeight="1" x14ac:dyDescent="0.2"/>
    <row r="237" ht="12.75" hidden="1" customHeight="1" x14ac:dyDescent="0.2"/>
    <row r="238" ht="12.75" hidden="1" customHeight="1" x14ac:dyDescent="0.2"/>
    <row r="239" ht="12.75" hidden="1" customHeight="1" x14ac:dyDescent="0.2"/>
    <row r="240" ht="12.75" hidden="1" customHeight="1" x14ac:dyDescent="0.2"/>
    <row r="241" ht="12.75" hidden="1" customHeight="1" x14ac:dyDescent="0.2"/>
    <row r="242" ht="12.75" hidden="1" customHeight="1" x14ac:dyDescent="0.2"/>
    <row r="243" ht="12.75" hidden="1" customHeight="1" x14ac:dyDescent="0.2"/>
    <row r="244" ht="12.75" hidden="1" customHeight="1" x14ac:dyDescent="0.2"/>
    <row r="245" ht="12.75" hidden="1" customHeight="1" x14ac:dyDescent="0.2"/>
    <row r="246" ht="12.75" hidden="1" customHeight="1" x14ac:dyDescent="0.2"/>
    <row r="247" ht="12.75" hidden="1" customHeight="1" x14ac:dyDescent="0.2"/>
    <row r="248" ht="12.75" hidden="1" customHeight="1" x14ac:dyDescent="0.2"/>
    <row r="249" ht="12.75" hidden="1" customHeight="1" x14ac:dyDescent="0.2"/>
    <row r="250" ht="12.75" hidden="1" customHeight="1" x14ac:dyDescent="0.2"/>
    <row r="251" ht="12.75" hidden="1" customHeight="1" x14ac:dyDescent="0.2"/>
    <row r="252" ht="12.75" hidden="1" customHeight="1" x14ac:dyDescent="0.2"/>
    <row r="253" ht="12.75" hidden="1" customHeight="1" x14ac:dyDescent="0.2"/>
    <row r="254" ht="12.75" hidden="1" customHeight="1" x14ac:dyDescent="0.2"/>
    <row r="255" ht="12.75" hidden="1" customHeight="1" x14ac:dyDescent="0.2"/>
    <row r="256" ht="12.75" hidden="1" customHeight="1" x14ac:dyDescent="0.2"/>
    <row r="257" ht="12.75" hidden="1" customHeight="1" x14ac:dyDescent="0.2"/>
    <row r="258" ht="12.75" hidden="1" customHeight="1" x14ac:dyDescent="0.2"/>
    <row r="259" ht="12.75" hidden="1" customHeight="1" x14ac:dyDescent="0.2"/>
    <row r="260" ht="12.75" hidden="1" customHeight="1" x14ac:dyDescent="0.2"/>
    <row r="261" ht="12.75" hidden="1" customHeight="1" x14ac:dyDescent="0.2"/>
    <row r="262" ht="12.75" hidden="1" customHeight="1" x14ac:dyDescent="0.2"/>
    <row r="263" ht="12.75" hidden="1" customHeight="1" x14ac:dyDescent="0.2"/>
    <row r="264" ht="12.75" hidden="1" customHeight="1" x14ac:dyDescent="0.2"/>
    <row r="265" ht="12.75" hidden="1" customHeight="1" x14ac:dyDescent="0.2"/>
    <row r="266" ht="12.75" hidden="1" customHeight="1" x14ac:dyDescent="0.2"/>
    <row r="267" ht="12.75" hidden="1" customHeight="1" x14ac:dyDescent="0.2"/>
    <row r="268" ht="12.75" hidden="1" customHeight="1" x14ac:dyDescent="0.2"/>
    <row r="269" ht="12.75" hidden="1" customHeight="1" x14ac:dyDescent="0.2"/>
    <row r="270" ht="12.75" hidden="1" customHeight="1" x14ac:dyDescent="0.2"/>
    <row r="271" ht="12.75" hidden="1" customHeight="1" x14ac:dyDescent="0.2"/>
    <row r="272" ht="12.75" hidden="1" customHeight="1" x14ac:dyDescent="0.2"/>
    <row r="273" ht="12.75" hidden="1" customHeight="1" x14ac:dyDescent="0.2"/>
    <row r="274" ht="12.75" hidden="1" customHeight="1" x14ac:dyDescent="0.2"/>
    <row r="275" ht="12.75" hidden="1" customHeight="1" x14ac:dyDescent="0.2"/>
    <row r="276" ht="12.75" hidden="1" customHeight="1" x14ac:dyDescent="0.2"/>
    <row r="277" ht="12.75" hidden="1" customHeight="1" x14ac:dyDescent="0.2"/>
    <row r="278" ht="12.75" hidden="1" customHeight="1" x14ac:dyDescent="0.2"/>
    <row r="279" ht="12.75" hidden="1" customHeight="1" x14ac:dyDescent="0.2"/>
    <row r="280" ht="12.75" hidden="1" customHeight="1" x14ac:dyDescent="0.2"/>
    <row r="281" ht="12.75" hidden="1" customHeight="1" x14ac:dyDescent="0.2"/>
    <row r="282" ht="12.75" hidden="1" customHeight="1" x14ac:dyDescent="0.2"/>
    <row r="283" ht="12.75" hidden="1" customHeight="1" x14ac:dyDescent="0.2"/>
    <row r="284" ht="12.75" hidden="1" customHeight="1" x14ac:dyDescent="0.2"/>
    <row r="285" ht="12.75" hidden="1" customHeight="1" x14ac:dyDescent="0.2"/>
    <row r="286" ht="12.75" hidden="1" customHeight="1" x14ac:dyDescent="0.2"/>
    <row r="287" ht="12.75" hidden="1" customHeight="1" x14ac:dyDescent="0.2"/>
    <row r="288" ht="12.75" hidden="1" customHeight="1" x14ac:dyDescent="0.2"/>
    <row r="289" ht="12.75" hidden="1" customHeight="1" x14ac:dyDescent="0.2"/>
    <row r="290" ht="12.75" hidden="1" customHeight="1" x14ac:dyDescent="0.2"/>
    <row r="291" ht="12.75" hidden="1" customHeight="1" x14ac:dyDescent="0.2"/>
    <row r="292" ht="12.75" hidden="1" customHeight="1" x14ac:dyDescent="0.2"/>
    <row r="293" ht="12.75" hidden="1" customHeight="1" x14ac:dyDescent="0.2"/>
    <row r="294" ht="12.75" hidden="1" customHeight="1" x14ac:dyDescent="0.2"/>
    <row r="295" ht="12.75" hidden="1" customHeight="1" x14ac:dyDescent="0.2"/>
    <row r="296" ht="12.75" hidden="1" customHeight="1" x14ac:dyDescent="0.2"/>
    <row r="297" ht="12.75" hidden="1" customHeight="1" x14ac:dyDescent="0.2"/>
    <row r="298" ht="12.75" hidden="1" customHeight="1" x14ac:dyDescent="0.2"/>
    <row r="299" ht="12.75" hidden="1" customHeight="1" x14ac:dyDescent="0.2"/>
  </sheetData>
  <sheetProtection algorithmName="SHA-512" hashValue="cEUgxkZ5zpAU1tb+g1ADsFZ1jK0bdQlF2oXHE4V8dBahEXqan0muOdXobzoLiWdpzKr1G1uaU7HBI5LsOjgWyQ==" saltValue="fgaZSlZziUqa2+mzK59jyQ==" spinCount="100000" sheet="1" selectLockedCells="1"/>
  <mergeCells count="81">
    <mergeCell ref="J159:L163"/>
    <mergeCell ref="M159:N163"/>
    <mergeCell ref="O159:O163"/>
    <mergeCell ref="D153:I157"/>
    <mergeCell ref="J153:L157"/>
    <mergeCell ref="M153:N157"/>
    <mergeCell ref="O153:O157"/>
    <mergeCell ref="B82:D103"/>
    <mergeCell ref="D135:I139"/>
    <mergeCell ref="J135:L139"/>
    <mergeCell ref="M135:N139"/>
    <mergeCell ref="D134:I134"/>
    <mergeCell ref="F83:N83"/>
    <mergeCell ref="F91:N93"/>
    <mergeCell ref="F96:N98"/>
    <mergeCell ref="F101:N103"/>
    <mergeCell ref="O10:O12"/>
    <mergeCell ref="O15:O16"/>
    <mergeCell ref="F10:N12"/>
    <mergeCell ref="F15:N16"/>
    <mergeCell ref="D35:N37"/>
    <mergeCell ref="B10:D12"/>
    <mergeCell ref="B15:D16"/>
    <mergeCell ref="D22:N22"/>
    <mergeCell ref="D23:N25"/>
    <mergeCell ref="D27:N29"/>
    <mergeCell ref="D31:N33"/>
    <mergeCell ref="D39:N41"/>
    <mergeCell ref="O110:O112"/>
    <mergeCell ref="O126:O128"/>
    <mergeCell ref="C181:N185"/>
    <mergeCell ref="O181:O185"/>
    <mergeCell ref="O101:O103"/>
    <mergeCell ref="F86:N88"/>
    <mergeCell ref="O86:O88"/>
    <mergeCell ref="O96:O98"/>
    <mergeCell ref="O141:O145"/>
    <mergeCell ref="D159:I163"/>
    <mergeCell ref="J134:L134"/>
    <mergeCell ref="D109:N109"/>
    <mergeCell ref="D147:I151"/>
    <mergeCell ref="J147:L151"/>
    <mergeCell ref="M147:N151"/>
    <mergeCell ref="O199:O203"/>
    <mergeCell ref="D110:N112"/>
    <mergeCell ref="D114:N116"/>
    <mergeCell ref="D118:N120"/>
    <mergeCell ref="D122:N124"/>
    <mergeCell ref="M134:N134"/>
    <mergeCell ref="O135:O139"/>
    <mergeCell ref="D126:N128"/>
    <mergeCell ref="D141:I145"/>
    <mergeCell ref="J141:L145"/>
    <mergeCell ref="O114:O116"/>
    <mergeCell ref="O118:O120"/>
    <mergeCell ref="O122:O124"/>
    <mergeCell ref="O174:O178"/>
    <mergeCell ref="C174:N178"/>
    <mergeCell ref="M141:N145"/>
    <mergeCell ref="O91:O93"/>
    <mergeCell ref="F63:N63"/>
    <mergeCell ref="F64:N68"/>
    <mergeCell ref="F70:N74"/>
    <mergeCell ref="F76:N80"/>
    <mergeCell ref="O76:O80"/>
    <mergeCell ref="C199:N203"/>
    <mergeCell ref="B63:D63"/>
    <mergeCell ref="O23:O25"/>
    <mergeCell ref="O27:O29"/>
    <mergeCell ref="O31:O33"/>
    <mergeCell ref="O35:O37"/>
    <mergeCell ref="C192:N196"/>
    <mergeCell ref="O192:O196"/>
    <mergeCell ref="O147:O151"/>
    <mergeCell ref="O39:O41"/>
    <mergeCell ref="O64:O68"/>
    <mergeCell ref="O70:O74"/>
    <mergeCell ref="B64:D68"/>
    <mergeCell ref="B70:D74"/>
    <mergeCell ref="B76:D80"/>
    <mergeCell ref="D53:N57"/>
  </mergeCells>
  <phoneticPr fontId="3" type="noConversion"/>
  <dataValidations count="2">
    <dataValidation type="list" allowBlank="1" showInputMessage="1" showErrorMessage="1" sqref="D189 D171 D169 B46 B48 B50" xr:uid="{00000000-0002-0000-0400-000000000000}">
      <formula1>SI_NO</formula1>
    </dataValidation>
    <dataValidation type="whole" operator="greaterThan" allowBlank="1" showInputMessage="1" showErrorMessage="1" sqref="B4" xr:uid="{00000000-0002-0000-0400-000001000000}">
      <formula1>0</formula1>
    </dataValidation>
  </dataValidations>
  <pageMargins left="0.75" right="0.75" top="1" bottom="1" header="0" footer="0"/>
  <pageSetup orientation="portrait" verticalDpi="0" r:id="rId1"/>
  <headerFooter alignWithMargins="0">
    <oddHeader>&amp;R&amp;"Aptos"&amp;10&amp;KFF0000 Información pública&amp;1#_x000D_</oddHead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3">
    <tabColor rgb="FF33CCCC"/>
  </sheetPr>
  <dimension ref="A1:AS208"/>
  <sheetViews>
    <sheetView topLeftCell="A3" workbookViewId="0">
      <selection activeCell="F7" sqref="F7:M20"/>
    </sheetView>
  </sheetViews>
  <sheetFormatPr baseColWidth="10" defaultColWidth="0" defaultRowHeight="12.75" zeroHeight="1" x14ac:dyDescent="0.2"/>
  <cols>
    <col min="1" max="1" width="4.28515625" style="34" customWidth="1"/>
    <col min="2" max="2" width="11.42578125" style="34" customWidth="1"/>
    <col min="3" max="3" width="16.7109375" style="34" customWidth="1"/>
    <col min="4" max="4" width="11.42578125" style="34" customWidth="1"/>
    <col min="5" max="5" width="1.42578125" style="34" customWidth="1"/>
    <col min="6" max="10" width="11.42578125" style="34" customWidth="1"/>
    <col min="11" max="11" width="1.42578125" style="34" customWidth="1"/>
    <col min="12" max="13" width="11.42578125" style="34" customWidth="1"/>
    <col min="14" max="14" width="1.42578125" style="34" customWidth="1"/>
    <col min="15" max="21" width="11.42578125" style="34" customWidth="1"/>
    <col min="22" max="22" width="1.42578125" style="34" customWidth="1"/>
    <col min="23" max="29" width="11.42578125" style="34" customWidth="1"/>
    <col min="30" max="30" width="1.42578125" style="34" customWidth="1"/>
    <col min="31" max="37" width="11.42578125" style="34" customWidth="1"/>
    <col min="38" max="38" width="1.42578125" style="34" customWidth="1"/>
    <col min="39" max="46" width="11.42578125" style="34" customWidth="1"/>
    <col min="47" max="16384" width="0" style="34" hidden="1"/>
  </cols>
  <sheetData>
    <row r="1" spans="1:45" s="24" customFormat="1" x14ac:dyDescent="0.2"/>
    <row r="2" spans="1:45" s="20" customFormat="1" ht="22.5" customHeight="1" x14ac:dyDescent="0.2">
      <c r="A2" s="19" t="s">
        <v>167</v>
      </c>
    </row>
    <row r="3" spans="1:45" s="24" customFormat="1" x14ac:dyDescent="0.2"/>
    <row r="4" spans="1:45" s="24" customFormat="1" x14ac:dyDescent="0.2">
      <c r="D4" s="27" t="s">
        <v>168</v>
      </c>
      <c r="F4" s="28">
        <v>500</v>
      </c>
    </row>
    <row r="5" spans="1:45" s="24" customFormat="1" x14ac:dyDescent="0.2"/>
    <row r="6" spans="1:45" s="24" customFormat="1" x14ac:dyDescent="0.2">
      <c r="B6" s="127" t="s">
        <v>169</v>
      </c>
      <c r="C6" s="127"/>
      <c r="D6" s="127"/>
      <c r="F6" s="262" t="s">
        <v>170</v>
      </c>
      <c r="G6" s="262"/>
      <c r="H6" s="262"/>
      <c r="I6" s="262"/>
      <c r="J6" s="262"/>
      <c r="K6" s="262"/>
      <c r="L6" s="262"/>
      <c r="M6" s="262"/>
      <c r="N6" s="84"/>
      <c r="O6" s="262" t="s">
        <v>171</v>
      </c>
      <c r="P6" s="262"/>
      <c r="Q6" s="262"/>
      <c r="R6" s="262"/>
      <c r="S6" s="262"/>
      <c r="T6" s="262"/>
      <c r="U6" s="262"/>
      <c r="V6" s="84"/>
      <c r="W6" s="262" t="s">
        <v>172</v>
      </c>
      <c r="X6" s="262"/>
      <c r="Y6" s="262"/>
      <c r="Z6" s="262"/>
      <c r="AA6" s="262"/>
      <c r="AB6" s="262"/>
      <c r="AC6" s="262"/>
      <c r="AD6" s="84"/>
      <c r="AE6" s="262" t="s">
        <v>173</v>
      </c>
      <c r="AF6" s="262"/>
      <c r="AG6" s="262"/>
      <c r="AH6" s="262"/>
      <c r="AI6" s="262"/>
      <c r="AJ6" s="262"/>
      <c r="AK6" s="262"/>
      <c r="AL6" s="84"/>
      <c r="AM6" s="262" t="s">
        <v>174</v>
      </c>
      <c r="AN6" s="262"/>
      <c r="AO6" s="262"/>
      <c r="AP6" s="262"/>
      <c r="AQ6" s="262"/>
      <c r="AR6" s="262"/>
      <c r="AS6" s="262"/>
    </row>
    <row r="7" spans="1:45" s="24" customFormat="1" ht="15" customHeight="1" x14ac:dyDescent="0.2">
      <c r="B7" s="187" t="s">
        <v>175</v>
      </c>
      <c r="C7" s="188"/>
      <c r="D7" s="189"/>
      <c r="F7" s="239" t="s">
        <v>1761</v>
      </c>
      <c r="G7" s="264"/>
      <c r="H7" s="264"/>
      <c r="I7" s="264"/>
      <c r="J7" s="264"/>
      <c r="K7" s="264"/>
      <c r="L7" s="264"/>
      <c r="M7" s="264"/>
      <c r="N7" s="84"/>
      <c r="O7" s="239" t="s">
        <v>1761</v>
      </c>
      <c r="P7" s="264"/>
      <c r="Q7" s="264"/>
      <c r="R7" s="264"/>
      <c r="S7" s="264"/>
      <c r="T7" s="264"/>
      <c r="U7" s="264"/>
      <c r="V7" s="84"/>
      <c r="W7" s="239" t="s">
        <v>1762</v>
      </c>
      <c r="X7" s="240"/>
      <c r="Y7" s="240"/>
      <c r="Z7" s="240"/>
      <c r="AA7" s="240"/>
      <c r="AB7" s="240"/>
      <c r="AC7" s="240"/>
      <c r="AD7" s="84"/>
      <c r="AE7" s="239" t="s">
        <v>1762</v>
      </c>
      <c r="AF7" s="240"/>
      <c r="AG7" s="240"/>
      <c r="AH7" s="240"/>
      <c r="AI7" s="240"/>
      <c r="AJ7" s="240"/>
      <c r="AK7" s="240"/>
      <c r="AL7" s="84"/>
      <c r="AM7" s="263"/>
      <c r="AN7" s="240"/>
      <c r="AO7" s="240"/>
      <c r="AP7" s="240"/>
      <c r="AQ7" s="240"/>
      <c r="AR7" s="240"/>
      <c r="AS7" s="240"/>
    </row>
    <row r="8" spans="1:45" s="24" customFormat="1" ht="15" customHeight="1" x14ac:dyDescent="0.2">
      <c r="B8" s="190"/>
      <c r="C8" s="191"/>
      <c r="D8" s="192"/>
      <c r="F8" s="265"/>
      <c r="G8" s="266"/>
      <c r="H8" s="266"/>
      <c r="I8" s="266"/>
      <c r="J8" s="266"/>
      <c r="K8" s="266"/>
      <c r="L8" s="266"/>
      <c r="M8" s="266"/>
      <c r="N8" s="84"/>
      <c r="O8" s="265"/>
      <c r="P8" s="266"/>
      <c r="Q8" s="266"/>
      <c r="R8" s="266"/>
      <c r="S8" s="266"/>
      <c r="T8" s="266"/>
      <c r="U8" s="266"/>
      <c r="V8" s="84"/>
      <c r="W8" s="241"/>
      <c r="X8" s="242"/>
      <c r="Y8" s="242"/>
      <c r="Z8" s="242"/>
      <c r="AA8" s="242"/>
      <c r="AB8" s="242"/>
      <c r="AC8" s="242"/>
      <c r="AD8" s="84"/>
      <c r="AE8" s="241"/>
      <c r="AF8" s="242"/>
      <c r="AG8" s="242"/>
      <c r="AH8" s="242"/>
      <c r="AI8" s="242"/>
      <c r="AJ8" s="242"/>
      <c r="AK8" s="242"/>
      <c r="AL8" s="84"/>
      <c r="AM8" s="241"/>
      <c r="AN8" s="242"/>
      <c r="AO8" s="242"/>
      <c r="AP8" s="242"/>
      <c r="AQ8" s="242"/>
      <c r="AR8" s="242"/>
      <c r="AS8" s="242"/>
    </row>
    <row r="9" spans="1:45" s="24" customFormat="1" ht="15" customHeight="1" x14ac:dyDescent="0.2">
      <c r="B9" s="190"/>
      <c r="C9" s="191"/>
      <c r="D9" s="192"/>
      <c r="F9" s="265"/>
      <c r="G9" s="266"/>
      <c r="H9" s="266"/>
      <c r="I9" s="266"/>
      <c r="J9" s="266"/>
      <c r="K9" s="266"/>
      <c r="L9" s="266"/>
      <c r="M9" s="266"/>
      <c r="N9" s="84"/>
      <c r="O9" s="265"/>
      <c r="P9" s="266"/>
      <c r="Q9" s="266"/>
      <c r="R9" s="266"/>
      <c r="S9" s="266"/>
      <c r="T9" s="266"/>
      <c r="U9" s="266"/>
      <c r="V9" s="84"/>
      <c r="W9" s="241"/>
      <c r="X9" s="242"/>
      <c r="Y9" s="242"/>
      <c r="Z9" s="242"/>
      <c r="AA9" s="242"/>
      <c r="AB9" s="242"/>
      <c r="AC9" s="242"/>
      <c r="AD9" s="84"/>
      <c r="AE9" s="241"/>
      <c r="AF9" s="242"/>
      <c r="AG9" s="242"/>
      <c r="AH9" s="242"/>
      <c r="AI9" s="242"/>
      <c r="AJ9" s="242"/>
      <c r="AK9" s="242"/>
      <c r="AL9" s="84"/>
      <c r="AM9" s="241"/>
      <c r="AN9" s="242"/>
      <c r="AO9" s="242"/>
      <c r="AP9" s="242"/>
      <c r="AQ9" s="242"/>
      <c r="AR9" s="242"/>
      <c r="AS9" s="242"/>
    </row>
    <row r="10" spans="1:45" s="24" customFormat="1" ht="15" customHeight="1" x14ac:dyDescent="0.2">
      <c r="B10" s="190"/>
      <c r="C10" s="191"/>
      <c r="D10" s="192"/>
      <c r="F10" s="265"/>
      <c r="G10" s="266"/>
      <c r="H10" s="266"/>
      <c r="I10" s="266"/>
      <c r="J10" s="266"/>
      <c r="K10" s="266"/>
      <c r="L10" s="266"/>
      <c r="M10" s="266"/>
      <c r="N10" s="84"/>
      <c r="O10" s="265"/>
      <c r="P10" s="266"/>
      <c r="Q10" s="266"/>
      <c r="R10" s="266"/>
      <c r="S10" s="266"/>
      <c r="T10" s="266"/>
      <c r="U10" s="266"/>
      <c r="V10" s="84"/>
      <c r="W10" s="241"/>
      <c r="X10" s="242"/>
      <c r="Y10" s="242"/>
      <c r="Z10" s="242"/>
      <c r="AA10" s="242"/>
      <c r="AB10" s="242"/>
      <c r="AC10" s="242"/>
      <c r="AD10" s="84"/>
      <c r="AE10" s="241"/>
      <c r="AF10" s="242"/>
      <c r="AG10" s="242"/>
      <c r="AH10" s="242"/>
      <c r="AI10" s="242"/>
      <c r="AJ10" s="242"/>
      <c r="AK10" s="242"/>
      <c r="AL10" s="84"/>
      <c r="AM10" s="241"/>
      <c r="AN10" s="242"/>
      <c r="AO10" s="242"/>
      <c r="AP10" s="242"/>
      <c r="AQ10" s="242"/>
      <c r="AR10" s="242"/>
      <c r="AS10" s="242"/>
    </row>
    <row r="11" spans="1:45" s="24" customFormat="1" ht="15" customHeight="1" x14ac:dyDescent="0.2">
      <c r="B11" s="190"/>
      <c r="C11" s="191"/>
      <c r="D11" s="192"/>
      <c r="F11" s="265"/>
      <c r="G11" s="266"/>
      <c r="H11" s="266"/>
      <c r="I11" s="266"/>
      <c r="J11" s="266"/>
      <c r="K11" s="266"/>
      <c r="L11" s="266"/>
      <c r="M11" s="266"/>
      <c r="N11" s="84"/>
      <c r="O11" s="265"/>
      <c r="P11" s="266"/>
      <c r="Q11" s="266"/>
      <c r="R11" s="266"/>
      <c r="S11" s="266"/>
      <c r="T11" s="266"/>
      <c r="U11" s="266"/>
      <c r="V11" s="84"/>
      <c r="W11" s="241"/>
      <c r="X11" s="242"/>
      <c r="Y11" s="242"/>
      <c r="Z11" s="242"/>
      <c r="AA11" s="242"/>
      <c r="AB11" s="242"/>
      <c r="AC11" s="242"/>
      <c r="AD11" s="84"/>
      <c r="AE11" s="241"/>
      <c r="AF11" s="242"/>
      <c r="AG11" s="242"/>
      <c r="AH11" s="242"/>
      <c r="AI11" s="242"/>
      <c r="AJ11" s="242"/>
      <c r="AK11" s="242"/>
      <c r="AL11" s="84"/>
      <c r="AM11" s="241"/>
      <c r="AN11" s="242"/>
      <c r="AO11" s="242"/>
      <c r="AP11" s="242"/>
      <c r="AQ11" s="242"/>
      <c r="AR11" s="242"/>
      <c r="AS11" s="242"/>
    </row>
    <row r="12" spans="1:45" s="24" customFormat="1" ht="15" customHeight="1" x14ac:dyDescent="0.2">
      <c r="B12" s="190"/>
      <c r="C12" s="191"/>
      <c r="D12" s="192"/>
      <c r="F12" s="265"/>
      <c r="G12" s="266"/>
      <c r="H12" s="266"/>
      <c r="I12" s="266"/>
      <c r="J12" s="266"/>
      <c r="K12" s="266"/>
      <c r="L12" s="266"/>
      <c r="M12" s="266"/>
      <c r="N12" s="84"/>
      <c r="O12" s="265"/>
      <c r="P12" s="266"/>
      <c r="Q12" s="266"/>
      <c r="R12" s="266"/>
      <c r="S12" s="266"/>
      <c r="T12" s="266"/>
      <c r="U12" s="266"/>
      <c r="V12" s="84"/>
      <c r="W12" s="241"/>
      <c r="X12" s="242"/>
      <c r="Y12" s="242"/>
      <c r="Z12" s="242"/>
      <c r="AA12" s="242"/>
      <c r="AB12" s="242"/>
      <c r="AC12" s="242"/>
      <c r="AD12" s="84"/>
      <c r="AE12" s="241"/>
      <c r="AF12" s="242"/>
      <c r="AG12" s="242"/>
      <c r="AH12" s="242"/>
      <c r="AI12" s="242"/>
      <c r="AJ12" s="242"/>
      <c r="AK12" s="242"/>
      <c r="AL12" s="84"/>
      <c r="AM12" s="241"/>
      <c r="AN12" s="242"/>
      <c r="AO12" s="242"/>
      <c r="AP12" s="242"/>
      <c r="AQ12" s="242"/>
      <c r="AR12" s="242"/>
      <c r="AS12" s="242"/>
    </row>
    <row r="13" spans="1:45" s="24" customFormat="1" ht="15" customHeight="1" x14ac:dyDescent="0.2">
      <c r="B13" s="190"/>
      <c r="C13" s="191"/>
      <c r="D13" s="192"/>
      <c r="F13" s="265"/>
      <c r="G13" s="266"/>
      <c r="H13" s="266"/>
      <c r="I13" s="266"/>
      <c r="J13" s="266"/>
      <c r="K13" s="266"/>
      <c r="L13" s="266"/>
      <c r="M13" s="266"/>
      <c r="N13" s="84"/>
      <c r="O13" s="265"/>
      <c r="P13" s="266"/>
      <c r="Q13" s="266"/>
      <c r="R13" s="266"/>
      <c r="S13" s="266"/>
      <c r="T13" s="266"/>
      <c r="U13" s="266"/>
      <c r="V13" s="84"/>
      <c r="W13" s="241"/>
      <c r="X13" s="242"/>
      <c r="Y13" s="242"/>
      <c r="Z13" s="242"/>
      <c r="AA13" s="242"/>
      <c r="AB13" s="242"/>
      <c r="AC13" s="242"/>
      <c r="AD13" s="84"/>
      <c r="AE13" s="241"/>
      <c r="AF13" s="242"/>
      <c r="AG13" s="242"/>
      <c r="AH13" s="242"/>
      <c r="AI13" s="242"/>
      <c r="AJ13" s="242"/>
      <c r="AK13" s="242"/>
      <c r="AL13" s="84"/>
      <c r="AM13" s="241"/>
      <c r="AN13" s="242"/>
      <c r="AO13" s="242"/>
      <c r="AP13" s="242"/>
      <c r="AQ13" s="242"/>
      <c r="AR13" s="242"/>
      <c r="AS13" s="242"/>
    </row>
    <row r="14" spans="1:45" s="24" customFormat="1" ht="15" customHeight="1" x14ac:dyDescent="0.2">
      <c r="B14" s="190"/>
      <c r="C14" s="191"/>
      <c r="D14" s="192"/>
      <c r="F14" s="265"/>
      <c r="G14" s="266"/>
      <c r="H14" s="266"/>
      <c r="I14" s="266"/>
      <c r="J14" s="266"/>
      <c r="K14" s="266"/>
      <c r="L14" s="266"/>
      <c r="M14" s="266"/>
      <c r="N14" s="84"/>
      <c r="O14" s="265"/>
      <c r="P14" s="266"/>
      <c r="Q14" s="266"/>
      <c r="R14" s="266"/>
      <c r="S14" s="266"/>
      <c r="T14" s="266"/>
      <c r="U14" s="266"/>
      <c r="V14" s="84"/>
      <c r="W14" s="241"/>
      <c r="X14" s="242"/>
      <c r="Y14" s="242"/>
      <c r="Z14" s="242"/>
      <c r="AA14" s="242"/>
      <c r="AB14" s="242"/>
      <c r="AC14" s="242"/>
      <c r="AD14" s="84"/>
      <c r="AE14" s="241"/>
      <c r="AF14" s="242"/>
      <c r="AG14" s="242"/>
      <c r="AH14" s="242"/>
      <c r="AI14" s="242"/>
      <c r="AJ14" s="242"/>
      <c r="AK14" s="242"/>
      <c r="AL14" s="84"/>
      <c r="AM14" s="241"/>
      <c r="AN14" s="242"/>
      <c r="AO14" s="242"/>
      <c r="AP14" s="242"/>
      <c r="AQ14" s="242"/>
      <c r="AR14" s="242"/>
      <c r="AS14" s="242"/>
    </row>
    <row r="15" spans="1:45" s="24" customFormat="1" ht="15" customHeight="1" x14ac:dyDescent="0.2">
      <c r="B15" s="190"/>
      <c r="C15" s="191"/>
      <c r="D15" s="192"/>
      <c r="F15" s="265"/>
      <c r="G15" s="266"/>
      <c r="H15" s="266"/>
      <c r="I15" s="266"/>
      <c r="J15" s="266"/>
      <c r="K15" s="266"/>
      <c r="L15" s="266"/>
      <c r="M15" s="266"/>
      <c r="N15" s="84"/>
      <c r="O15" s="265"/>
      <c r="P15" s="266"/>
      <c r="Q15" s="266"/>
      <c r="R15" s="266"/>
      <c r="S15" s="266"/>
      <c r="T15" s="266"/>
      <c r="U15" s="266"/>
      <c r="V15" s="84"/>
      <c r="W15" s="241"/>
      <c r="X15" s="242"/>
      <c r="Y15" s="242"/>
      <c r="Z15" s="242"/>
      <c r="AA15" s="242"/>
      <c r="AB15" s="242"/>
      <c r="AC15" s="242"/>
      <c r="AD15" s="84"/>
      <c r="AE15" s="241"/>
      <c r="AF15" s="242"/>
      <c r="AG15" s="242"/>
      <c r="AH15" s="242"/>
      <c r="AI15" s="242"/>
      <c r="AJ15" s="242"/>
      <c r="AK15" s="242"/>
      <c r="AL15" s="84"/>
      <c r="AM15" s="241"/>
      <c r="AN15" s="242"/>
      <c r="AO15" s="242"/>
      <c r="AP15" s="242"/>
      <c r="AQ15" s="242"/>
      <c r="AR15" s="242"/>
      <c r="AS15" s="242"/>
    </row>
    <row r="16" spans="1:45" s="24" customFormat="1" ht="15" customHeight="1" x14ac:dyDescent="0.2">
      <c r="B16" s="190"/>
      <c r="C16" s="191"/>
      <c r="D16" s="192"/>
      <c r="F16" s="265"/>
      <c r="G16" s="266"/>
      <c r="H16" s="266"/>
      <c r="I16" s="266"/>
      <c r="J16" s="266"/>
      <c r="K16" s="266"/>
      <c r="L16" s="266"/>
      <c r="M16" s="266"/>
      <c r="N16" s="84"/>
      <c r="O16" s="265"/>
      <c r="P16" s="266"/>
      <c r="Q16" s="266"/>
      <c r="R16" s="266"/>
      <c r="S16" s="266"/>
      <c r="T16" s="266"/>
      <c r="U16" s="266"/>
      <c r="V16" s="84"/>
      <c r="W16" s="241"/>
      <c r="X16" s="242"/>
      <c r="Y16" s="242"/>
      <c r="Z16" s="242"/>
      <c r="AA16" s="242"/>
      <c r="AB16" s="242"/>
      <c r="AC16" s="242"/>
      <c r="AD16" s="84"/>
      <c r="AE16" s="241"/>
      <c r="AF16" s="242"/>
      <c r="AG16" s="242"/>
      <c r="AH16" s="242"/>
      <c r="AI16" s="242"/>
      <c r="AJ16" s="242"/>
      <c r="AK16" s="242"/>
      <c r="AL16" s="84"/>
      <c r="AM16" s="241"/>
      <c r="AN16" s="242"/>
      <c r="AO16" s="242"/>
      <c r="AP16" s="242"/>
      <c r="AQ16" s="242"/>
      <c r="AR16" s="242"/>
      <c r="AS16" s="242"/>
    </row>
    <row r="17" spans="2:45" s="24" customFormat="1" ht="15" customHeight="1" x14ac:dyDescent="0.2">
      <c r="B17" s="190"/>
      <c r="C17" s="191"/>
      <c r="D17" s="192"/>
      <c r="F17" s="265"/>
      <c r="G17" s="266"/>
      <c r="H17" s="266"/>
      <c r="I17" s="266"/>
      <c r="J17" s="266"/>
      <c r="K17" s="266"/>
      <c r="L17" s="266"/>
      <c r="M17" s="266"/>
      <c r="N17" s="84"/>
      <c r="O17" s="265"/>
      <c r="P17" s="266"/>
      <c r="Q17" s="266"/>
      <c r="R17" s="266"/>
      <c r="S17" s="266"/>
      <c r="T17" s="266"/>
      <c r="U17" s="266"/>
      <c r="V17" s="84"/>
      <c r="W17" s="241"/>
      <c r="X17" s="242"/>
      <c r="Y17" s="242"/>
      <c r="Z17" s="242"/>
      <c r="AA17" s="242"/>
      <c r="AB17" s="242"/>
      <c r="AC17" s="242"/>
      <c r="AD17" s="84"/>
      <c r="AE17" s="241"/>
      <c r="AF17" s="242"/>
      <c r="AG17" s="242"/>
      <c r="AH17" s="242"/>
      <c r="AI17" s="242"/>
      <c r="AJ17" s="242"/>
      <c r="AK17" s="242"/>
      <c r="AL17" s="84"/>
      <c r="AM17" s="241"/>
      <c r="AN17" s="242"/>
      <c r="AO17" s="242"/>
      <c r="AP17" s="242"/>
      <c r="AQ17" s="242"/>
      <c r="AR17" s="242"/>
      <c r="AS17" s="242"/>
    </row>
    <row r="18" spans="2:45" s="24" customFormat="1" ht="15" customHeight="1" x14ac:dyDescent="0.2">
      <c r="B18" s="190"/>
      <c r="C18" s="191"/>
      <c r="D18" s="192"/>
      <c r="F18" s="265"/>
      <c r="G18" s="266"/>
      <c r="H18" s="266"/>
      <c r="I18" s="266"/>
      <c r="J18" s="266"/>
      <c r="K18" s="266"/>
      <c r="L18" s="266"/>
      <c r="M18" s="266"/>
      <c r="N18" s="84"/>
      <c r="O18" s="265"/>
      <c r="P18" s="266"/>
      <c r="Q18" s="266"/>
      <c r="R18" s="266"/>
      <c r="S18" s="266"/>
      <c r="T18" s="266"/>
      <c r="U18" s="266"/>
      <c r="V18" s="84"/>
      <c r="W18" s="241"/>
      <c r="X18" s="242"/>
      <c r="Y18" s="242"/>
      <c r="Z18" s="242"/>
      <c r="AA18" s="242"/>
      <c r="AB18" s="242"/>
      <c r="AC18" s="242"/>
      <c r="AD18" s="84"/>
      <c r="AE18" s="241"/>
      <c r="AF18" s="242"/>
      <c r="AG18" s="242"/>
      <c r="AH18" s="242"/>
      <c r="AI18" s="242"/>
      <c r="AJ18" s="242"/>
      <c r="AK18" s="242"/>
      <c r="AL18" s="84"/>
      <c r="AM18" s="241"/>
      <c r="AN18" s="242"/>
      <c r="AO18" s="242"/>
      <c r="AP18" s="242"/>
      <c r="AQ18" s="242"/>
      <c r="AR18" s="242"/>
      <c r="AS18" s="242"/>
    </row>
    <row r="19" spans="2:45" s="24" customFormat="1" ht="15" customHeight="1" x14ac:dyDescent="0.2">
      <c r="B19" s="190"/>
      <c r="C19" s="191"/>
      <c r="D19" s="192"/>
      <c r="F19" s="265"/>
      <c r="G19" s="266"/>
      <c r="H19" s="266"/>
      <c r="I19" s="266"/>
      <c r="J19" s="266"/>
      <c r="K19" s="266"/>
      <c r="L19" s="266"/>
      <c r="M19" s="266"/>
      <c r="N19" s="84"/>
      <c r="O19" s="265"/>
      <c r="P19" s="266"/>
      <c r="Q19" s="266"/>
      <c r="R19" s="266"/>
      <c r="S19" s="266"/>
      <c r="T19" s="266"/>
      <c r="U19" s="266"/>
      <c r="V19" s="84"/>
      <c r="W19" s="241"/>
      <c r="X19" s="242"/>
      <c r="Y19" s="242"/>
      <c r="Z19" s="242"/>
      <c r="AA19" s="242"/>
      <c r="AB19" s="242"/>
      <c r="AC19" s="242"/>
      <c r="AD19" s="84"/>
      <c r="AE19" s="241"/>
      <c r="AF19" s="242"/>
      <c r="AG19" s="242"/>
      <c r="AH19" s="242"/>
      <c r="AI19" s="242"/>
      <c r="AJ19" s="242"/>
      <c r="AK19" s="242"/>
      <c r="AL19" s="84"/>
      <c r="AM19" s="241"/>
      <c r="AN19" s="242"/>
      <c r="AO19" s="242"/>
      <c r="AP19" s="242"/>
      <c r="AQ19" s="242"/>
      <c r="AR19" s="242"/>
      <c r="AS19" s="242"/>
    </row>
    <row r="20" spans="2:45" s="24" customFormat="1" ht="15" customHeight="1" x14ac:dyDescent="0.2">
      <c r="B20" s="193"/>
      <c r="C20" s="194"/>
      <c r="D20" s="195"/>
      <c r="F20" s="267"/>
      <c r="G20" s="268"/>
      <c r="H20" s="268"/>
      <c r="I20" s="268"/>
      <c r="J20" s="268"/>
      <c r="K20" s="268"/>
      <c r="L20" s="268"/>
      <c r="M20" s="268"/>
      <c r="N20" s="84"/>
      <c r="O20" s="267"/>
      <c r="P20" s="268"/>
      <c r="Q20" s="268"/>
      <c r="R20" s="268"/>
      <c r="S20" s="268"/>
      <c r="T20" s="268"/>
      <c r="U20" s="268"/>
      <c r="V20" s="84"/>
      <c r="W20" s="243"/>
      <c r="X20" s="244"/>
      <c r="Y20" s="244"/>
      <c r="Z20" s="244"/>
      <c r="AA20" s="244"/>
      <c r="AB20" s="244"/>
      <c r="AC20" s="244"/>
      <c r="AD20" s="84"/>
      <c r="AE20" s="243"/>
      <c r="AF20" s="244"/>
      <c r="AG20" s="244"/>
      <c r="AH20" s="244"/>
      <c r="AI20" s="244"/>
      <c r="AJ20" s="244"/>
      <c r="AK20" s="244"/>
      <c r="AL20" s="84"/>
      <c r="AM20" s="243"/>
      <c r="AN20" s="244"/>
      <c r="AO20" s="244"/>
      <c r="AP20" s="244"/>
      <c r="AQ20" s="244"/>
      <c r="AR20" s="244"/>
      <c r="AS20" s="244"/>
    </row>
    <row r="21" spans="2:45" s="24" customFormat="1" x14ac:dyDescent="0.2">
      <c r="F21" s="85" t="str">
        <f>IF(LEN(SUBSTITUTE(F7," ",""))&gt;$F$4,"El máximo de caracteres permitido es "&amp;$F$4,"")</f>
        <v/>
      </c>
      <c r="N21" s="84"/>
      <c r="O21" s="85" t="str">
        <f>IF(LEN(SUBSTITUTE(O7," ",""))&gt;$F$4,"El máximo de caracteres permitido es "&amp;$F$4,"")</f>
        <v/>
      </c>
      <c r="V21" s="84"/>
      <c r="AD21" s="84"/>
      <c r="AL21" s="84"/>
    </row>
    <row r="22" spans="2:45" s="24" customFormat="1" x14ac:dyDescent="0.2">
      <c r="F22" s="85"/>
      <c r="N22" s="84"/>
      <c r="O22" s="85"/>
      <c r="V22" s="84"/>
      <c r="AD22" s="84"/>
      <c r="AL22" s="84"/>
    </row>
    <row r="23" spans="2:45" s="24" customFormat="1" ht="15" customHeight="1" x14ac:dyDescent="0.2">
      <c r="B23" s="187" t="s">
        <v>176</v>
      </c>
      <c r="C23" s="188"/>
      <c r="D23" s="189"/>
      <c r="F23" s="239" t="s">
        <v>1763</v>
      </c>
      <c r="G23" s="264"/>
      <c r="H23" s="264"/>
      <c r="I23" s="264"/>
      <c r="J23" s="264"/>
      <c r="K23" s="264"/>
      <c r="L23" s="264"/>
      <c r="M23" s="264"/>
      <c r="N23" s="84"/>
      <c r="O23" s="239" t="s">
        <v>1763</v>
      </c>
      <c r="P23" s="264"/>
      <c r="Q23" s="264"/>
      <c r="R23" s="264"/>
      <c r="S23" s="264"/>
      <c r="T23" s="264"/>
      <c r="U23" s="264"/>
      <c r="V23" s="84"/>
      <c r="W23" s="239" t="s">
        <v>1764</v>
      </c>
      <c r="X23" s="240"/>
      <c r="Y23" s="240"/>
      <c r="Z23" s="240"/>
      <c r="AA23" s="240"/>
      <c r="AB23" s="240"/>
      <c r="AC23" s="240"/>
      <c r="AD23" s="84"/>
      <c r="AE23" s="239" t="s">
        <v>1879</v>
      </c>
      <c r="AF23" s="240"/>
      <c r="AG23" s="240"/>
      <c r="AH23" s="240"/>
      <c r="AI23" s="240"/>
      <c r="AJ23" s="240"/>
      <c r="AK23" s="240"/>
      <c r="AL23" s="84"/>
      <c r="AM23" s="263"/>
      <c r="AN23" s="240"/>
      <c r="AO23" s="240"/>
      <c r="AP23" s="240"/>
      <c r="AQ23" s="240"/>
      <c r="AR23" s="240"/>
      <c r="AS23" s="240"/>
    </row>
    <row r="24" spans="2:45" s="24" customFormat="1" ht="15" customHeight="1" x14ac:dyDescent="0.2">
      <c r="B24" s="190"/>
      <c r="C24" s="191"/>
      <c r="D24" s="192"/>
      <c r="F24" s="265"/>
      <c r="G24" s="266"/>
      <c r="H24" s="266"/>
      <c r="I24" s="266"/>
      <c r="J24" s="266"/>
      <c r="K24" s="266"/>
      <c r="L24" s="266"/>
      <c r="M24" s="266"/>
      <c r="N24" s="84"/>
      <c r="O24" s="265"/>
      <c r="P24" s="266"/>
      <c r="Q24" s="266"/>
      <c r="R24" s="266"/>
      <c r="S24" s="266"/>
      <c r="T24" s="266"/>
      <c r="U24" s="266"/>
      <c r="V24" s="84"/>
      <c r="W24" s="241"/>
      <c r="X24" s="242"/>
      <c r="Y24" s="242"/>
      <c r="Z24" s="242"/>
      <c r="AA24" s="242"/>
      <c r="AB24" s="242"/>
      <c r="AC24" s="242"/>
      <c r="AD24" s="84"/>
      <c r="AE24" s="241"/>
      <c r="AF24" s="242"/>
      <c r="AG24" s="242"/>
      <c r="AH24" s="242"/>
      <c r="AI24" s="242"/>
      <c r="AJ24" s="242"/>
      <c r="AK24" s="242"/>
      <c r="AL24" s="84"/>
      <c r="AM24" s="241"/>
      <c r="AN24" s="242"/>
      <c r="AO24" s="242"/>
      <c r="AP24" s="242"/>
      <c r="AQ24" s="242"/>
      <c r="AR24" s="242"/>
      <c r="AS24" s="242"/>
    </row>
    <row r="25" spans="2:45" s="24" customFormat="1" ht="15" customHeight="1" x14ac:dyDescent="0.2">
      <c r="B25" s="190"/>
      <c r="C25" s="191"/>
      <c r="D25" s="192"/>
      <c r="F25" s="265"/>
      <c r="G25" s="266"/>
      <c r="H25" s="266"/>
      <c r="I25" s="266"/>
      <c r="J25" s="266"/>
      <c r="K25" s="266"/>
      <c r="L25" s="266"/>
      <c r="M25" s="266"/>
      <c r="N25" s="84"/>
      <c r="O25" s="265"/>
      <c r="P25" s="266"/>
      <c r="Q25" s="266"/>
      <c r="R25" s="266"/>
      <c r="S25" s="266"/>
      <c r="T25" s="266"/>
      <c r="U25" s="266"/>
      <c r="V25" s="84"/>
      <c r="W25" s="241"/>
      <c r="X25" s="242"/>
      <c r="Y25" s="242"/>
      <c r="Z25" s="242"/>
      <c r="AA25" s="242"/>
      <c r="AB25" s="242"/>
      <c r="AC25" s="242"/>
      <c r="AD25" s="84"/>
      <c r="AE25" s="241"/>
      <c r="AF25" s="242"/>
      <c r="AG25" s="242"/>
      <c r="AH25" s="242"/>
      <c r="AI25" s="242"/>
      <c r="AJ25" s="242"/>
      <c r="AK25" s="242"/>
      <c r="AL25" s="84"/>
      <c r="AM25" s="241"/>
      <c r="AN25" s="242"/>
      <c r="AO25" s="242"/>
      <c r="AP25" s="242"/>
      <c r="AQ25" s="242"/>
      <c r="AR25" s="242"/>
      <c r="AS25" s="242"/>
    </row>
    <row r="26" spans="2:45" s="24" customFormat="1" ht="15" customHeight="1" x14ac:dyDescent="0.2">
      <c r="B26" s="190"/>
      <c r="C26" s="191"/>
      <c r="D26" s="192"/>
      <c r="F26" s="265"/>
      <c r="G26" s="266"/>
      <c r="H26" s="266"/>
      <c r="I26" s="266"/>
      <c r="J26" s="266"/>
      <c r="K26" s="266"/>
      <c r="L26" s="266"/>
      <c r="M26" s="266"/>
      <c r="N26" s="84"/>
      <c r="O26" s="265"/>
      <c r="P26" s="266"/>
      <c r="Q26" s="266"/>
      <c r="R26" s="266"/>
      <c r="S26" s="266"/>
      <c r="T26" s="266"/>
      <c r="U26" s="266"/>
      <c r="V26" s="84"/>
      <c r="W26" s="241"/>
      <c r="X26" s="242"/>
      <c r="Y26" s="242"/>
      <c r="Z26" s="242"/>
      <c r="AA26" s="242"/>
      <c r="AB26" s="242"/>
      <c r="AC26" s="242"/>
      <c r="AD26" s="84"/>
      <c r="AE26" s="241"/>
      <c r="AF26" s="242"/>
      <c r="AG26" s="242"/>
      <c r="AH26" s="242"/>
      <c r="AI26" s="242"/>
      <c r="AJ26" s="242"/>
      <c r="AK26" s="242"/>
      <c r="AL26" s="84"/>
      <c r="AM26" s="241"/>
      <c r="AN26" s="242"/>
      <c r="AO26" s="242"/>
      <c r="AP26" s="242"/>
      <c r="AQ26" s="242"/>
      <c r="AR26" s="242"/>
      <c r="AS26" s="242"/>
    </row>
    <row r="27" spans="2:45" s="24" customFormat="1" ht="15" customHeight="1" x14ac:dyDescent="0.2">
      <c r="B27" s="190"/>
      <c r="C27" s="191"/>
      <c r="D27" s="192"/>
      <c r="F27" s="265"/>
      <c r="G27" s="266"/>
      <c r="H27" s="266"/>
      <c r="I27" s="266"/>
      <c r="J27" s="266"/>
      <c r="K27" s="266"/>
      <c r="L27" s="266"/>
      <c r="M27" s="266"/>
      <c r="N27" s="84"/>
      <c r="O27" s="265"/>
      <c r="P27" s="266"/>
      <c r="Q27" s="266"/>
      <c r="R27" s="266"/>
      <c r="S27" s="266"/>
      <c r="T27" s="266"/>
      <c r="U27" s="266"/>
      <c r="V27" s="84"/>
      <c r="W27" s="241"/>
      <c r="X27" s="242"/>
      <c r="Y27" s="242"/>
      <c r="Z27" s="242"/>
      <c r="AA27" s="242"/>
      <c r="AB27" s="242"/>
      <c r="AC27" s="242"/>
      <c r="AD27" s="84"/>
      <c r="AE27" s="241"/>
      <c r="AF27" s="242"/>
      <c r="AG27" s="242"/>
      <c r="AH27" s="242"/>
      <c r="AI27" s="242"/>
      <c r="AJ27" s="242"/>
      <c r="AK27" s="242"/>
      <c r="AL27" s="84"/>
      <c r="AM27" s="241"/>
      <c r="AN27" s="242"/>
      <c r="AO27" s="242"/>
      <c r="AP27" s="242"/>
      <c r="AQ27" s="242"/>
      <c r="AR27" s="242"/>
      <c r="AS27" s="242"/>
    </row>
    <row r="28" spans="2:45" s="24" customFormat="1" ht="15" customHeight="1" x14ac:dyDescent="0.2">
      <c r="B28" s="190"/>
      <c r="C28" s="191"/>
      <c r="D28" s="192"/>
      <c r="F28" s="265"/>
      <c r="G28" s="266"/>
      <c r="H28" s="266"/>
      <c r="I28" s="266"/>
      <c r="J28" s="266"/>
      <c r="K28" s="266"/>
      <c r="L28" s="266"/>
      <c r="M28" s="266"/>
      <c r="N28" s="84"/>
      <c r="O28" s="265"/>
      <c r="P28" s="266"/>
      <c r="Q28" s="266"/>
      <c r="R28" s="266"/>
      <c r="S28" s="266"/>
      <c r="T28" s="266"/>
      <c r="U28" s="266"/>
      <c r="V28" s="84"/>
      <c r="W28" s="241"/>
      <c r="X28" s="242"/>
      <c r="Y28" s="242"/>
      <c r="Z28" s="242"/>
      <c r="AA28" s="242"/>
      <c r="AB28" s="242"/>
      <c r="AC28" s="242"/>
      <c r="AD28" s="84"/>
      <c r="AE28" s="241"/>
      <c r="AF28" s="242"/>
      <c r="AG28" s="242"/>
      <c r="AH28" s="242"/>
      <c r="AI28" s="242"/>
      <c r="AJ28" s="242"/>
      <c r="AK28" s="242"/>
      <c r="AL28" s="84"/>
      <c r="AM28" s="241"/>
      <c r="AN28" s="242"/>
      <c r="AO28" s="242"/>
      <c r="AP28" s="242"/>
      <c r="AQ28" s="242"/>
      <c r="AR28" s="242"/>
      <c r="AS28" s="242"/>
    </row>
    <row r="29" spans="2:45" s="24" customFormat="1" ht="15" customHeight="1" x14ac:dyDescent="0.2">
      <c r="B29" s="190"/>
      <c r="C29" s="191"/>
      <c r="D29" s="192"/>
      <c r="F29" s="265"/>
      <c r="G29" s="266"/>
      <c r="H29" s="266"/>
      <c r="I29" s="266"/>
      <c r="J29" s="266"/>
      <c r="K29" s="266"/>
      <c r="L29" s="266"/>
      <c r="M29" s="266"/>
      <c r="N29" s="84"/>
      <c r="O29" s="265"/>
      <c r="P29" s="266"/>
      <c r="Q29" s="266"/>
      <c r="R29" s="266"/>
      <c r="S29" s="266"/>
      <c r="T29" s="266"/>
      <c r="U29" s="266"/>
      <c r="V29" s="84"/>
      <c r="W29" s="241"/>
      <c r="X29" s="242"/>
      <c r="Y29" s="242"/>
      <c r="Z29" s="242"/>
      <c r="AA29" s="242"/>
      <c r="AB29" s="242"/>
      <c r="AC29" s="242"/>
      <c r="AD29" s="84"/>
      <c r="AE29" s="241"/>
      <c r="AF29" s="242"/>
      <c r="AG29" s="242"/>
      <c r="AH29" s="242"/>
      <c r="AI29" s="242"/>
      <c r="AJ29" s="242"/>
      <c r="AK29" s="242"/>
      <c r="AL29" s="84"/>
      <c r="AM29" s="241"/>
      <c r="AN29" s="242"/>
      <c r="AO29" s="242"/>
      <c r="AP29" s="242"/>
      <c r="AQ29" s="242"/>
      <c r="AR29" s="242"/>
      <c r="AS29" s="242"/>
    </row>
    <row r="30" spans="2:45" s="24" customFormat="1" ht="15" customHeight="1" x14ac:dyDescent="0.2">
      <c r="B30" s="190"/>
      <c r="C30" s="191"/>
      <c r="D30" s="192"/>
      <c r="F30" s="265"/>
      <c r="G30" s="266"/>
      <c r="H30" s="266"/>
      <c r="I30" s="266"/>
      <c r="J30" s="266"/>
      <c r="K30" s="266"/>
      <c r="L30" s="266"/>
      <c r="M30" s="266"/>
      <c r="N30" s="84"/>
      <c r="O30" s="265"/>
      <c r="P30" s="266"/>
      <c r="Q30" s="266"/>
      <c r="R30" s="266"/>
      <c r="S30" s="266"/>
      <c r="T30" s="266"/>
      <c r="U30" s="266"/>
      <c r="V30" s="84"/>
      <c r="W30" s="241"/>
      <c r="X30" s="242"/>
      <c r="Y30" s="242"/>
      <c r="Z30" s="242"/>
      <c r="AA30" s="242"/>
      <c r="AB30" s="242"/>
      <c r="AC30" s="242"/>
      <c r="AD30" s="84"/>
      <c r="AE30" s="241"/>
      <c r="AF30" s="242"/>
      <c r="AG30" s="242"/>
      <c r="AH30" s="242"/>
      <c r="AI30" s="242"/>
      <c r="AJ30" s="242"/>
      <c r="AK30" s="242"/>
      <c r="AL30" s="84"/>
      <c r="AM30" s="241"/>
      <c r="AN30" s="242"/>
      <c r="AO30" s="242"/>
      <c r="AP30" s="242"/>
      <c r="AQ30" s="242"/>
      <c r="AR30" s="242"/>
      <c r="AS30" s="242"/>
    </row>
    <row r="31" spans="2:45" s="24" customFormat="1" ht="15" customHeight="1" x14ac:dyDescent="0.2">
      <c r="B31" s="190"/>
      <c r="C31" s="191"/>
      <c r="D31" s="192"/>
      <c r="F31" s="265"/>
      <c r="G31" s="266"/>
      <c r="H31" s="266"/>
      <c r="I31" s="266"/>
      <c r="J31" s="266"/>
      <c r="K31" s="266"/>
      <c r="L31" s="266"/>
      <c r="M31" s="266"/>
      <c r="N31" s="84"/>
      <c r="O31" s="265"/>
      <c r="P31" s="266"/>
      <c r="Q31" s="266"/>
      <c r="R31" s="266"/>
      <c r="S31" s="266"/>
      <c r="T31" s="266"/>
      <c r="U31" s="266"/>
      <c r="V31" s="84"/>
      <c r="W31" s="241"/>
      <c r="X31" s="242"/>
      <c r="Y31" s="242"/>
      <c r="Z31" s="242"/>
      <c r="AA31" s="242"/>
      <c r="AB31" s="242"/>
      <c r="AC31" s="242"/>
      <c r="AD31" s="84"/>
      <c r="AE31" s="241"/>
      <c r="AF31" s="242"/>
      <c r="AG31" s="242"/>
      <c r="AH31" s="242"/>
      <c r="AI31" s="242"/>
      <c r="AJ31" s="242"/>
      <c r="AK31" s="242"/>
      <c r="AL31" s="84"/>
      <c r="AM31" s="241"/>
      <c r="AN31" s="242"/>
      <c r="AO31" s="242"/>
      <c r="AP31" s="242"/>
      <c r="AQ31" s="242"/>
      <c r="AR31" s="242"/>
      <c r="AS31" s="242"/>
    </row>
    <row r="32" spans="2:45" s="24" customFormat="1" ht="15" customHeight="1" x14ac:dyDescent="0.2">
      <c r="B32" s="190"/>
      <c r="C32" s="191"/>
      <c r="D32" s="192"/>
      <c r="F32" s="265"/>
      <c r="G32" s="266"/>
      <c r="H32" s="266"/>
      <c r="I32" s="266"/>
      <c r="J32" s="266"/>
      <c r="K32" s="266"/>
      <c r="L32" s="266"/>
      <c r="M32" s="266"/>
      <c r="N32" s="84"/>
      <c r="O32" s="265"/>
      <c r="P32" s="266"/>
      <c r="Q32" s="266"/>
      <c r="R32" s="266"/>
      <c r="S32" s="266"/>
      <c r="T32" s="266"/>
      <c r="U32" s="266"/>
      <c r="V32" s="84"/>
      <c r="W32" s="241"/>
      <c r="X32" s="242"/>
      <c r="Y32" s="242"/>
      <c r="Z32" s="242"/>
      <c r="AA32" s="242"/>
      <c r="AB32" s="242"/>
      <c r="AC32" s="242"/>
      <c r="AD32" s="84"/>
      <c r="AE32" s="241"/>
      <c r="AF32" s="242"/>
      <c r="AG32" s="242"/>
      <c r="AH32" s="242"/>
      <c r="AI32" s="242"/>
      <c r="AJ32" s="242"/>
      <c r="AK32" s="242"/>
      <c r="AL32" s="84"/>
      <c r="AM32" s="241"/>
      <c r="AN32" s="242"/>
      <c r="AO32" s="242"/>
      <c r="AP32" s="242"/>
      <c r="AQ32" s="242"/>
      <c r="AR32" s="242"/>
      <c r="AS32" s="242"/>
    </row>
    <row r="33" spans="2:45" s="24" customFormat="1" ht="15" customHeight="1" x14ac:dyDescent="0.2">
      <c r="B33" s="190"/>
      <c r="C33" s="191"/>
      <c r="D33" s="192"/>
      <c r="F33" s="265"/>
      <c r="G33" s="266"/>
      <c r="H33" s="266"/>
      <c r="I33" s="266"/>
      <c r="J33" s="266"/>
      <c r="K33" s="266"/>
      <c r="L33" s="266"/>
      <c r="M33" s="266"/>
      <c r="N33" s="84"/>
      <c r="O33" s="265"/>
      <c r="P33" s="266"/>
      <c r="Q33" s="266"/>
      <c r="R33" s="266"/>
      <c r="S33" s="266"/>
      <c r="T33" s="266"/>
      <c r="U33" s="266"/>
      <c r="V33" s="84"/>
      <c r="W33" s="241"/>
      <c r="X33" s="242"/>
      <c r="Y33" s="242"/>
      <c r="Z33" s="242"/>
      <c r="AA33" s="242"/>
      <c r="AB33" s="242"/>
      <c r="AC33" s="242"/>
      <c r="AD33" s="84"/>
      <c r="AE33" s="241"/>
      <c r="AF33" s="242"/>
      <c r="AG33" s="242"/>
      <c r="AH33" s="242"/>
      <c r="AI33" s="242"/>
      <c r="AJ33" s="242"/>
      <c r="AK33" s="242"/>
      <c r="AL33" s="84"/>
      <c r="AM33" s="241"/>
      <c r="AN33" s="242"/>
      <c r="AO33" s="242"/>
      <c r="AP33" s="242"/>
      <c r="AQ33" s="242"/>
      <c r="AR33" s="242"/>
      <c r="AS33" s="242"/>
    </row>
    <row r="34" spans="2:45" s="24" customFormat="1" ht="15" customHeight="1" x14ac:dyDescent="0.2">
      <c r="B34" s="190"/>
      <c r="C34" s="191"/>
      <c r="D34" s="192"/>
      <c r="F34" s="265"/>
      <c r="G34" s="266"/>
      <c r="H34" s="266"/>
      <c r="I34" s="266"/>
      <c r="J34" s="266"/>
      <c r="K34" s="266"/>
      <c r="L34" s="266"/>
      <c r="M34" s="266"/>
      <c r="N34" s="84"/>
      <c r="O34" s="265"/>
      <c r="P34" s="266"/>
      <c r="Q34" s="266"/>
      <c r="R34" s="266"/>
      <c r="S34" s="266"/>
      <c r="T34" s="266"/>
      <c r="U34" s="266"/>
      <c r="V34" s="84"/>
      <c r="W34" s="241"/>
      <c r="X34" s="242"/>
      <c r="Y34" s="242"/>
      <c r="Z34" s="242"/>
      <c r="AA34" s="242"/>
      <c r="AB34" s="242"/>
      <c r="AC34" s="242"/>
      <c r="AD34" s="84"/>
      <c r="AE34" s="241"/>
      <c r="AF34" s="242"/>
      <c r="AG34" s="242"/>
      <c r="AH34" s="242"/>
      <c r="AI34" s="242"/>
      <c r="AJ34" s="242"/>
      <c r="AK34" s="242"/>
      <c r="AL34" s="84"/>
      <c r="AM34" s="241"/>
      <c r="AN34" s="242"/>
      <c r="AO34" s="242"/>
      <c r="AP34" s="242"/>
      <c r="AQ34" s="242"/>
      <c r="AR34" s="242"/>
      <c r="AS34" s="242"/>
    </row>
    <row r="35" spans="2:45" s="24" customFormat="1" ht="15" customHeight="1" x14ac:dyDescent="0.2">
      <c r="B35" s="190"/>
      <c r="C35" s="191"/>
      <c r="D35" s="192"/>
      <c r="F35" s="265"/>
      <c r="G35" s="266"/>
      <c r="H35" s="266"/>
      <c r="I35" s="266"/>
      <c r="J35" s="266"/>
      <c r="K35" s="266"/>
      <c r="L35" s="266"/>
      <c r="M35" s="266"/>
      <c r="N35" s="84"/>
      <c r="O35" s="265"/>
      <c r="P35" s="266"/>
      <c r="Q35" s="266"/>
      <c r="R35" s="266"/>
      <c r="S35" s="266"/>
      <c r="T35" s="266"/>
      <c r="U35" s="266"/>
      <c r="V35" s="84"/>
      <c r="W35" s="241"/>
      <c r="X35" s="242"/>
      <c r="Y35" s="242"/>
      <c r="Z35" s="242"/>
      <c r="AA35" s="242"/>
      <c r="AB35" s="242"/>
      <c r="AC35" s="242"/>
      <c r="AD35" s="84"/>
      <c r="AE35" s="241"/>
      <c r="AF35" s="242"/>
      <c r="AG35" s="242"/>
      <c r="AH35" s="242"/>
      <c r="AI35" s="242"/>
      <c r="AJ35" s="242"/>
      <c r="AK35" s="242"/>
      <c r="AL35" s="84"/>
      <c r="AM35" s="241"/>
      <c r="AN35" s="242"/>
      <c r="AO35" s="242"/>
      <c r="AP35" s="242"/>
      <c r="AQ35" s="242"/>
      <c r="AR35" s="242"/>
      <c r="AS35" s="242"/>
    </row>
    <row r="36" spans="2:45" s="24" customFormat="1" ht="15" customHeight="1" x14ac:dyDescent="0.2">
      <c r="B36" s="193"/>
      <c r="C36" s="194"/>
      <c r="D36" s="195"/>
      <c r="F36" s="267"/>
      <c r="G36" s="268"/>
      <c r="H36" s="268"/>
      <c r="I36" s="268"/>
      <c r="J36" s="268"/>
      <c r="K36" s="268"/>
      <c r="L36" s="268"/>
      <c r="M36" s="268"/>
      <c r="N36" s="84"/>
      <c r="O36" s="267"/>
      <c r="P36" s="268"/>
      <c r="Q36" s="268"/>
      <c r="R36" s="268"/>
      <c r="S36" s="268"/>
      <c r="T36" s="268"/>
      <c r="U36" s="268"/>
      <c r="V36" s="84"/>
      <c r="W36" s="243"/>
      <c r="X36" s="244"/>
      <c r="Y36" s="244"/>
      <c r="Z36" s="244"/>
      <c r="AA36" s="244"/>
      <c r="AB36" s="244"/>
      <c r="AC36" s="244"/>
      <c r="AD36" s="84"/>
      <c r="AE36" s="243"/>
      <c r="AF36" s="244"/>
      <c r="AG36" s="244"/>
      <c r="AH36" s="244"/>
      <c r="AI36" s="244"/>
      <c r="AJ36" s="244"/>
      <c r="AK36" s="244"/>
      <c r="AL36" s="84"/>
      <c r="AM36" s="243"/>
      <c r="AN36" s="244"/>
      <c r="AO36" s="244"/>
      <c r="AP36" s="244"/>
      <c r="AQ36" s="244"/>
      <c r="AR36" s="244"/>
      <c r="AS36" s="244"/>
    </row>
    <row r="37" spans="2:45" s="24" customFormat="1" x14ac:dyDescent="0.2">
      <c r="F37" s="85" t="str">
        <f>IF(LEN(SUBSTITUTE(F23," ",""))&gt;$F$4,"El máximo de caracteres permitido es "&amp;$F$4,"")</f>
        <v/>
      </c>
      <c r="N37" s="84"/>
      <c r="O37" s="85" t="str">
        <f>IF(LEN(SUBSTITUTE(O23," ",""))&gt;$F$4,"El máximo de caracteres permitido es "&amp;$F$4,"")</f>
        <v/>
      </c>
      <c r="V37" s="84"/>
      <c r="AD37" s="84"/>
      <c r="AL37" s="84"/>
    </row>
    <row r="38" spans="2:45" s="24" customFormat="1" x14ac:dyDescent="0.2">
      <c r="F38" s="85"/>
      <c r="N38" s="84"/>
      <c r="O38" s="85"/>
      <c r="V38" s="84"/>
      <c r="AD38" s="84"/>
      <c r="AL38" s="84"/>
    </row>
    <row r="39" spans="2:45" s="24" customFormat="1" ht="15" customHeight="1" x14ac:dyDescent="0.2">
      <c r="B39" s="187" t="s">
        <v>177</v>
      </c>
      <c r="C39" s="188"/>
      <c r="D39" s="189"/>
      <c r="F39" s="239" t="s">
        <v>1765</v>
      </c>
      <c r="G39" s="264"/>
      <c r="H39" s="264"/>
      <c r="I39" s="264"/>
      <c r="J39" s="264"/>
      <c r="K39" s="264"/>
      <c r="L39" s="264"/>
      <c r="M39" s="264"/>
      <c r="N39" s="84"/>
      <c r="O39" s="239" t="s">
        <v>1766</v>
      </c>
      <c r="P39" s="264"/>
      <c r="Q39" s="264"/>
      <c r="R39" s="264"/>
      <c r="S39" s="264"/>
      <c r="T39" s="264"/>
      <c r="U39" s="264"/>
      <c r="V39" s="84"/>
      <c r="W39" s="239" t="s">
        <v>1767</v>
      </c>
      <c r="X39" s="240"/>
      <c r="Y39" s="240"/>
      <c r="Z39" s="240"/>
      <c r="AA39" s="240"/>
      <c r="AB39" s="240"/>
      <c r="AC39" s="240"/>
      <c r="AD39" s="84"/>
      <c r="AE39" s="239" t="s">
        <v>1768</v>
      </c>
      <c r="AF39" s="240"/>
      <c r="AG39" s="240"/>
      <c r="AH39" s="240"/>
      <c r="AI39" s="240"/>
      <c r="AJ39" s="240"/>
      <c r="AK39" s="240"/>
      <c r="AL39" s="84"/>
      <c r="AM39" s="263"/>
      <c r="AN39" s="240"/>
      <c r="AO39" s="240"/>
      <c r="AP39" s="240"/>
      <c r="AQ39" s="240"/>
      <c r="AR39" s="240"/>
      <c r="AS39" s="240"/>
    </row>
    <row r="40" spans="2:45" s="24" customFormat="1" ht="15" customHeight="1" x14ac:dyDescent="0.2">
      <c r="B40" s="190"/>
      <c r="C40" s="191"/>
      <c r="D40" s="192"/>
      <c r="F40" s="265"/>
      <c r="G40" s="266"/>
      <c r="H40" s="266"/>
      <c r="I40" s="266"/>
      <c r="J40" s="266"/>
      <c r="K40" s="266"/>
      <c r="L40" s="266"/>
      <c r="M40" s="266"/>
      <c r="N40" s="84"/>
      <c r="O40" s="265"/>
      <c r="P40" s="266"/>
      <c r="Q40" s="266"/>
      <c r="R40" s="266"/>
      <c r="S40" s="266"/>
      <c r="T40" s="266"/>
      <c r="U40" s="266"/>
      <c r="V40" s="84"/>
      <c r="W40" s="241"/>
      <c r="X40" s="242"/>
      <c r="Y40" s="242"/>
      <c r="Z40" s="242"/>
      <c r="AA40" s="242"/>
      <c r="AB40" s="242"/>
      <c r="AC40" s="242"/>
      <c r="AD40" s="84"/>
      <c r="AE40" s="241"/>
      <c r="AF40" s="242"/>
      <c r="AG40" s="242"/>
      <c r="AH40" s="242"/>
      <c r="AI40" s="242"/>
      <c r="AJ40" s="242"/>
      <c r="AK40" s="242"/>
      <c r="AL40" s="84"/>
      <c r="AM40" s="241"/>
      <c r="AN40" s="242"/>
      <c r="AO40" s="242"/>
      <c r="AP40" s="242"/>
      <c r="AQ40" s="242"/>
      <c r="AR40" s="242"/>
      <c r="AS40" s="242"/>
    </row>
    <row r="41" spans="2:45" s="24" customFormat="1" ht="15" customHeight="1" x14ac:dyDescent="0.2">
      <c r="B41" s="190"/>
      <c r="C41" s="191"/>
      <c r="D41" s="192"/>
      <c r="F41" s="265"/>
      <c r="G41" s="266"/>
      <c r="H41" s="266"/>
      <c r="I41" s="266"/>
      <c r="J41" s="266"/>
      <c r="K41" s="266"/>
      <c r="L41" s="266"/>
      <c r="M41" s="266"/>
      <c r="N41" s="84"/>
      <c r="O41" s="265"/>
      <c r="P41" s="266"/>
      <c r="Q41" s="266"/>
      <c r="R41" s="266"/>
      <c r="S41" s="266"/>
      <c r="T41" s="266"/>
      <c r="U41" s="266"/>
      <c r="V41" s="84"/>
      <c r="W41" s="241"/>
      <c r="X41" s="242"/>
      <c r="Y41" s="242"/>
      <c r="Z41" s="242"/>
      <c r="AA41" s="242"/>
      <c r="AB41" s="242"/>
      <c r="AC41" s="242"/>
      <c r="AD41" s="84"/>
      <c r="AE41" s="241"/>
      <c r="AF41" s="242"/>
      <c r="AG41" s="242"/>
      <c r="AH41" s="242"/>
      <c r="AI41" s="242"/>
      <c r="AJ41" s="242"/>
      <c r="AK41" s="242"/>
      <c r="AL41" s="84"/>
      <c r="AM41" s="241"/>
      <c r="AN41" s="242"/>
      <c r="AO41" s="242"/>
      <c r="AP41" s="242"/>
      <c r="AQ41" s="242"/>
      <c r="AR41" s="242"/>
      <c r="AS41" s="242"/>
    </row>
    <row r="42" spans="2:45" s="24" customFormat="1" ht="15" customHeight="1" x14ac:dyDescent="0.2">
      <c r="B42" s="190"/>
      <c r="C42" s="191"/>
      <c r="D42" s="192"/>
      <c r="F42" s="265"/>
      <c r="G42" s="266"/>
      <c r="H42" s="266"/>
      <c r="I42" s="266"/>
      <c r="J42" s="266"/>
      <c r="K42" s="266"/>
      <c r="L42" s="266"/>
      <c r="M42" s="266"/>
      <c r="N42" s="84"/>
      <c r="O42" s="265"/>
      <c r="P42" s="266"/>
      <c r="Q42" s="266"/>
      <c r="R42" s="266"/>
      <c r="S42" s="266"/>
      <c r="T42" s="266"/>
      <c r="U42" s="266"/>
      <c r="V42" s="84"/>
      <c r="W42" s="241"/>
      <c r="X42" s="242"/>
      <c r="Y42" s="242"/>
      <c r="Z42" s="242"/>
      <c r="AA42" s="242"/>
      <c r="AB42" s="242"/>
      <c r="AC42" s="242"/>
      <c r="AD42" s="84"/>
      <c r="AE42" s="241"/>
      <c r="AF42" s="242"/>
      <c r="AG42" s="242"/>
      <c r="AH42" s="242"/>
      <c r="AI42" s="242"/>
      <c r="AJ42" s="242"/>
      <c r="AK42" s="242"/>
      <c r="AL42" s="84"/>
      <c r="AM42" s="241"/>
      <c r="AN42" s="242"/>
      <c r="AO42" s="242"/>
      <c r="AP42" s="242"/>
      <c r="AQ42" s="242"/>
      <c r="AR42" s="242"/>
      <c r="AS42" s="242"/>
    </row>
    <row r="43" spans="2:45" s="24" customFormat="1" ht="15" customHeight="1" x14ac:dyDescent="0.2">
      <c r="B43" s="190"/>
      <c r="C43" s="191"/>
      <c r="D43" s="192"/>
      <c r="F43" s="265"/>
      <c r="G43" s="266"/>
      <c r="H43" s="266"/>
      <c r="I43" s="266"/>
      <c r="J43" s="266"/>
      <c r="K43" s="266"/>
      <c r="L43" s="266"/>
      <c r="M43" s="266"/>
      <c r="N43" s="84"/>
      <c r="O43" s="265"/>
      <c r="P43" s="266"/>
      <c r="Q43" s="266"/>
      <c r="R43" s="266"/>
      <c r="S43" s="266"/>
      <c r="T43" s="266"/>
      <c r="U43" s="266"/>
      <c r="V43" s="84"/>
      <c r="W43" s="241"/>
      <c r="X43" s="242"/>
      <c r="Y43" s="242"/>
      <c r="Z43" s="242"/>
      <c r="AA43" s="242"/>
      <c r="AB43" s="242"/>
      <c r="AC43" s="242"/>
      <c r="AD43" s="84"/>
      <c r="AE43" s="241"/>
      <c r="AF43" s="242"/>
      <c r="AG43" s="242"/>
      <c r="AH43" s="242"/>
      <c r="AI43" s="242"/>
      <c r="AJ43" s="242"/>
      <c r="AK43" s="242"/>
      <c r="AL43" s="84"/>
      <c r="AM43" s="241"/>
      <c r="AN43" s="242"/>
      <c r="AO43" s="242"/>
      <c r="AP43" s="242"/>
      <c r="AQ43" s="242"/>
      <c r="AR43" s="242"/>
      <c r="AS43" s="242"/>
    </row>
    <row r="44" spans="2:45" s="24" customFormat="1" ht="15" customHeight="1" x14ac:dyDescent="0.2">
      <c r="B44" s="190"/>
      <c r="C44" s="191"/>
      <c r="D44" s="192"/>
      <c r="F44" s="265"/>
      <c r="G44" s="266"/>
      <c r="H44" s="266"/>
      <c r="I44" s="266"/>
      <c r="J44" s="266"/>
      <c r="K44" s="266"/>
      <c r="L44" s="266"/>
      <c r="M44" s="266"/>
      <c r="N44" s="84"/>
      <c r="O44" s="265"/>
      <c r="P44" s="266"/>
      <c r="Q44" s="266"/>
      <c r="R44" s="266"/>
      <c r="S44" s="266"/>
      <c r="T44" s="266"/>
      <c r="U44" s="266"/>
      <c r="V44" s="84"/>
      <c r="W44" s="241"/>
      <c r="X44" s="242"/>
      <c r="Y44" s="242"/>
      <c r="Z44" s="242"/>
      <c r="AA44" s="242"/>
      <c r="AB44" s="242"/>
      <c r="AC44" s="242"/>
      <c r="AD44" s="84"/>
      <c r="AE44" s="241"/>
      <c r="AF44" s="242"/>
      <c r="AG44" s="242"/>
      <c r="AH44" s="242"/>
      <c r="AI44" s="242"/>
      <c r="AJ44" s="242"/>
      <c r="AK44" s="242"/>
      <c r="AL44" s="84"/>
      <c r="AM44" s="241"/>
      <c r="AN44" s="242"/>
      <c r="AO44" s="242"/>
      <c r="AP44" s="242"/>
      <c r="AQ44" s="242"/>
      <c r="AR44" s="242"/>
      <c r="AS44" s="242"/>
    </row>
    <row r="45" spans="2:45" s="24" customFormat="1" ht="15" customHeight="1" x14ac:dyDescent="0.2">
      <c r="B45" s="190"/>
      <c r="C45" s="191"/>
      <c r="D45" s="192"/>
      <c r="F45" s="265"/>
      <c r="G45" s="266"/>
      <c r="H45" s="266"/>
      <c r="I45" s="266"/>
      <c r="J45" s="266"/>
      <c r="K45" s="266"/>
      <c r="L45" s="266"/>
      <c r="M45" s="266"/>
      <c r="N45" s="84"/>
      <c r="O45" s="265"/>
      <c r="P45" s="266"/>
      <c r="Q45" s="266"/>
      <c r="R45" s="266"/>
      <c r="S45" s="266"/>
      <c r="T45" s="266"/>
      <c r="U45" s="266"/>
      <c r="V45" s="84"/>
      <c r="W45" s="241"/>
      <c r="X45" s="242"/>
      <c r="Y45" s="242"/>
      <c r="Z45" s="242"/>
      <c r="AA45" s="242"/>
      <c r="AB45" s="242"/>
      <c r="AC45" s="242"/>
      <c r="AD45" s="84"/>
      <c r="AE45" s="241"/>
      <c r="AF45" s="242"/>
      <c r="AG45" s="242"/>
      <c r="AH45" s="242"/>
      <c r="AI45" s="242"/>
      <c r="AJ45" s="242"/>
      <c r="AK45" s="242"/>
      <c r="AL45" s="84"/>
      <c r="AM45" s="241"/>
      <c r="AN45" s="242"/>
      <c r="AO45" s="242"/>
      <c r="AP45" s="242"/>
      <c r="AQ45" s="242"/>
      <c r="AR45" s="242"/>
      <c r="AS45" s="242"/>
    </row>
    <row r="46" spans="2:45" s="24" customFormat="1" ht="15" customHeight="1" x14ac:dyDescent="0.2">
      <c r="B46" s="190"/>
      <c r="C46" s="191"/>
      <c r="D46" s="192"/>
      <c r="F46" s="265"/>
      <c r="G46" s="266"/>
      <c r="H46" s="266"/>
      <c r="I46" s="266"/>
      <c r="J46" s="266"/>
      <c r="K46" s="266"/>
      <c r="L46" s="266"/>
      <c r="M46" s="266"/>
      <c r="N46" s="84"/>
      <c r="O46" s="265"/>
      <c r="P46" s="266"/>
      <c r="Q46" s="266"/>
      <c r="R46" s="266"/>
      <c r="S46" s="266"/>
      <c r="T46" s="266"/>
      <c r="U46" s="266"/>
      <c r="V46" s="84"/>
      <c r="W46" s="241"/>
      <c r="X46" s="242"/>
      <c r="Y46" s="242"/>
      <c r="Z46" s="242"/>
      <c r="AA46" s="242"/>
      <c r="AB46" s="242"/>
      <c r="AC46" s="242"/>
      <c r="AD46" s="84"/>
      <c r="AE46" s="241"/>
      <c r="AF46" s="242"/>
      <c r="AG46" s="242"/>
      <c r="AH46" s="242"/>
      <c r="AI46" s="242"/>
      <c r="AJ46" s="242"/>
      <c r="AK46" s="242"/>
      <c r="AL46" s="84"/>
      <c r="AM46" s="241"/>
      <c r="AN46" s="242"/>
      <c r="AO46" s="242"/>
      <c r="AP46" s="242"/>
      <c r="AQ46" s="242"/>
      <c r="AR46" s="242"/>
      <c r="AS46" s="242"/>
    </row>
    <row r="47" spans="2:45" s="24" customFormat="1" ht="15" customHeight="1" x14ac:dyDescent="0.2">
      <c r="B47" s="190"/>
      <c r="C47" s="191"/>
      <c r="D47" s="192"/>
      <c r="F47" s="265"/>
      <c r="G47" s="266"/>
      <c r="H47" s="266"/>
      <c r="I47" s="266"/>
      <c r="J47" s="266"/>
      <c r="K47" s="266"/>
      <c r="L47" s="266"/>
      <c r="M47" s="266"/>
      <c r="N47" s="84"/>
      <c r="O47" s="265"/>
      <c r="P47" s="266"/>
      <c r="Q47" s="266"/>
      <c r="R47" s="266"/>
      <c r="S47" s="266"/>
      <c r="T47" s="266"/>
      <c r="U47" s="266"/>
      <c r="V47" s="84"/>
      <c r="W47" s="241"/>
      <c r="X47" s="242"/>
      <c r="Y47" s="242"/>
      <c r="Z47" s="242"/>
      <c r="AA47" s="242"/>
      <c r="AB47" s="242"/>
      <c r="AC47" s="242"/>
      <c r="AD47" s="84"/>
      <c r="AE47" s="241"/>
      <c r="AF47" s="242"/>
      <c r="AG47" s="242"/>
      <c r="AH47" s="242"/>
      <c r="AI47" s="242"/>
      <c r="AJ47" s="242"/>
      <c r="AK47" s="242"/>
      <c r="AL47" s="84"/>
      <c r="AM47" s="241"/>
      <c r="AN47" s="242"/>
      <c r="AO47" s="242"/>
      <c r="AP47" s="242"/>
      <c r="AQ47" s="242"/>
      <c r="AR47" s="242"/>
      <c r="AS47" s="242"/>
    </row>
    <row r="48" spans="2:45" s="24" customFormat="1" ht="15" customHeight="1" x14ac:dyDescent="0.2">
      <c r="B48" s="190"/>
      <c r="C48" s="191"/>
      <c r="D48" s="192"/>
      <c r="F48" s="265"/>
      <c r="G48" s="266"/>
      <c r="H48" s="266"/>
      <c r="I48" s="266"/>
      <c r="J48" s="266"/>
      <c r="K48" s="266"/>
      <c r="L48" s="266"/>
      <c r="M48" s="266"/>
      <c r="N48" s="84"/>
      <c r="O48" s="265"/>
      <c r="P48" s="266"/>
      <c r="Q48" s="266"/>
      <c r="R48" s="266"/>
      <c r="S48" s="266"/>
      <c r="T48" s="266"/>
      <c r="U48" s="266"/>
      <c r="V48" s="84"/>
      <c r="W48" s="241"/>
      <c r="X48" s="242"/>
      <c r="Y48" s="242"/>
      <c r="Z48" s="242"/>
      <c r="AA48" s="242"/>
      <c r="AB48" s="242"/>
      <c r="AC48" s="242"/>
      <c r="AD48" s="84"/>
      <c r="AE48" s="241"/>
      <c r="AF48" s="242"/>
      <c r="AG48" s="242"/>
      <c r="AH48" s="242"/>
      <c r="AI48" s="242"/>
      <c r="AJ48" s="242"/>
      <c r="AK48" s="242"/>
      <c r="AL48" s="84"/>
      <c r="AM48" s="241"/>
      <c r="AN48" s="242"/>
      <c r="AO48" s="242"/>
      <c r="AP48" s="242"/>
      <c r="AQ48" s="242"/>
      <c r="AR48" s="242"/>
      <c r="AS48" s="242"/>
    </row>
    <row r="49" spans="1:45" s="24" customFormat="1" ht="15" customHeight="1" x14ac:dyDescent="0.2">
      <c r="B49" s="190"/>
      <c r="C49" s="191"/>
      <c r="D49" s="192"/>
      <c r="F49" s="265"/>
      <c r="G49" s="266"/>
      <c r="H49" s="266"/>
      <c r="I49" s="266"/>
      <c r="J49" s="266"/>
      <c r="K49" s="266"/>
      <c r="L49" s="266"/>
      <c r="M49" s="266"/>
      <c r="N49" s="84"/>
      <c r="O49" s="265"/>
      <c r="P49" s="266"/>
      <c r="Q49" s="266"/>
      <c r="R49" s="266"/>
      <c r="S49" s="266"/>
      <c r="T49" s="266"/>
      <c r="U49" s="266"/>
      <c r="V49" s="84"/>
      <c r="W49" s="241"/>
      <c r="X49" s="242"/>
      <c r="Y49" s="242"/>
      <c r="Z49" s="242"/>
      <c r="AA49" s="242"/>
      <c r="AB49" s="242"/>
      <c r="AC49" s="242"/>
      <c r="AD49" s="84"/>
      <c r="AE49" s="241"/>
      <c r="AF49" s="242"/>
      <c r="AG49" s="242"/>
      <c r="AH49" s="242"/>
      <c r="AI49" s="242"/>
      <c r="AJ49" s="242"/>
      <c r="AK49" s="242"/>
      <c r="AL49" s="84"/>
      <c r="AM49" s="241"/>
      <c r="AN49" s="242"/>
      <c r="AO49" s="242"/>
      <c r="AP49" s="242"/>
      <c r="AQ49" s="242"/>
      <c r="AR49" s="242"/>
      <c r="AS49" s="242"/>
    </row>
    <row r="50" spans="1:45" s="24" customFormat="1" ht="15" customHeight="1" x14ac:dyDescent="0.2">
      <c r="B50" s="190"/>
      <c r="C50" s="191"/>
      <c r="D50" s="192"/>
      <c r="F50" s="265"/>
      <c r="G50" s="266"/>
      <c r="H50" s="266"/>
      <c r="I50" s="266"/>
      <c r="J50" s="266"/>
      <c r="K50" s="266"/>
      <c r="L50" s="266"/>
      <c r="M50" s="266"/>
      <c r="N50" s="84"/>
      <c r="O50" s="265"/>
      <c r="P50" s="266"/>
      <c r="Q50" s="266"/>
      <c r="R50" s="266"/>
      <c r="S50" s="266"/>
      <c r="T50" s="266"/>
      <c r="U50" s="266"/>
      <c r="V50" s="84"/>
      <c r="W50" s="241"/>
      <c r="X50" s="242"/>
      <c r="Y50" s="242"/>
      <c r="Z50" s="242"/>
      <c r="AA50" s="242"/>
      <c r="AB50" s="242"/>
      <c r="AC50" s="242"/>
      <c r="AD50" s="84"/>
      <c r="AE50" s="241"/>
      <c r="AF50" s="242"/>
      <c r="AG50" s="242"/>
      <c r="AH50" s="242"/>
      <c r="AI50" s="242"/>
      <c r="AJ50" s="242"/>
      <c r="AK50" s="242"/>
      <c r="AL50" s="84"/>
      <c r="AM50" s="241"/>
      <c r="AN50" s="242"/>
      <c r="AO50" s="242"/>
      <c r="AP50" s="242"/>
      <c r="AQ50" s="242"/>
      <c r="AR50" s="242"/>
      <c r="AS50" s="242"/>
    </row>
    <row r="51" spans="1:45" s="24" customFormat="1" ht="15" customHeight="1" x14ac:dyDescent="0.2">
      <c r="B51" s="190"/>
      <c r="C51" s="191"/>
      <c r="D51" s="192"/>
      <c r="F51" s="265"/>
      <c r="G51" s="266"/>
      <c r="H51" s="266"/>
      <c r="I51" s="266"/>
      <c r="J51" s="266"/>
      <c r="K51" s="266"/>
      <c r="L51" s="266"/>
      <c r="M51" s="266"/>
      <c r="N51" s="84"/>
      <c r="O51" s="265"/>
      <c r="P51" s="266"/>
      <c r="Q51" s="266"/>
      <c r="R51" s="266"/>
      <c r="S51" s="266"/>
      <c r="T51" s="266"/>
      <c r="U51" s="266"/>
      <c r="V51" s="84"/>
      <c r="W51" s="241"/>
      <c r="X51" s="242"/>
      <c r="Y51" s="242"/>
      <c r="Z51" s="242"/>
      <c r="AA51" s="242"/>
      <c r="AB51" s="242"/>
      <c r="AC51" s="242"/>
      <c r="AD51" s="84"/>
      <c r="AE51" s="241"/>
      <c r="AF51" s="242"/>
      <c r="AG51" s="242"/>
      <c r="AH51" s="242"/>
      <c r="AI51" s="242"/>
      <c r="AJ51" s="242"/>
      <c r="AK51" s="242"/>
      <c r="AL51" s="84"/>
      <c r="AM51" s="241"/>
      <c r="AN51" s="242"/>
      <c r="AO51" s="242"/>
      <c r="AP51" s="242"/>
      <c r="AQ51" s="242"/>
      <c r="AR51" s="242"/>
      <c r="AS51" s="242"/>
    </row>
    <row r="52" spans="1:45" s="24" customFormat="1" ht="15" customHeight="1" x14ac:dyDescent="0.2">
      <c r="B52" s="193"/>
      <c r="C52" s="194"/>
      <c r="D52" s="195"/>
      <c r="F52" s="267"/>
      <c r="G52" s="268"/>
      <c r="H52" s="268"/>
      <c r="I52" s="268"/>
      <c r="J52" s="268"/>
      <c r="K52" s="268"/>
      <c r="L52" s="268"/>
      <c r="M52" s="268"/>
      <c r="N52" s="84"/>
      <c r="O52" s="267"/>
      <c r="P52" s="268"/>
      <c r="Q52" s="268"/>
      <c r="R52" s="268"/>
      <c r="S52" s="268"/>
      <c r="T52" s="268"/>
      <c r="U52" s="268"/>
      <c r="V52" s="84"/>
      <c r="W52" s="243"/>
      <c r="X52" s="244"/>
      <c r="Y52" s="244"/>
      <c r="Z52" s="244"/>
      <c r="AA52" s="244"/>
      <c r="AB52" s="244"/>
      <c r="AC52" s="244"/>
      <c r="AD52" s="84"/>
      <c r="AE52" s="243"/>
      <c r="AF52" s="244"/>
      <c r="AG52" s="244"/>
      <c r="AH52" s="244"/>
      <c r="AI52" s="244"/>
      <c r="AJ52" s="244"/>
      <c r="AK52" s="244"/>
      <c r="AL52" s="84"/>
      <c r="AM52" s="243"/>
      <c r="AN52" s="244"/>
      <c r="AO52" s="244"/>
      <c r="AP52" s="244"/>
      <c r="AQ52" s="244"/>
      <c r="AR52" s="244"/>
      <c r="AS52" s="244"/>
    </row>
    <row r="53" spans="1:45" s="24" customFormat="1" x14ac:dyDescent="0.2">
      <c r="F53" s="85" t="str">
        <f>IF(LEN(SUBSTITUTE(F39," ",""))&gt;$F$4,"El máximo de caracteres permitido es "&amp;$F$4,"")</f>
        <v/>
      </c>
      <c r="N53" s="84"/>
      <c r="O53" s="85" t="str">
        <f>IF(LEN(SUBSTITUTE(O39," ",""))&gt;$F$4,"El máximo de caracteres permitido es "&amp;$F$4,"")</f>
        <v>El máximo de caracteres permitido es 500</v>
      </c>
      <c r="V53" s="84"/>
      <c r="AD53" s="84"/>
      <c r="AL53" s="84"/>
    </row>
    <row r="54" spans="1:45" s="24" customFormat="1" x14ac:dyDescent="0.2">
      <c r="F54" s="85"/>
      <c r="N54" s="84"/>
      <c r="O54" s="85"/>
      <c r="V54" s="84"/>
      <c r="AD54" s="84"/>
      <c r="AL54" s="84"/>
    </row>
    <row r="55" spans="1:45" s="20" customFormat="1" ht="22.5" customHeight="1" x14ac:dyDescent="0.2">
      <c r="A55" s="19" t="s">
        <v>178</v>
      </c>
    </row>
    <row r="56" spans="1:45" s="24" customFormat="1" x14ac:dyDescent="0.2"/>
    <row r="57" spans="1:45" s="24" customFormat="1" x14ac:dyDescent="0.2">
      <c r="B57" s="23" t="s">
        <v>87</v>
      </c>
    </row>
    <row r="58" spans="1:45" s="24" customFormat="1" x14ac:dyDescent="0.2">
      <c r="A58" s="58" t="str">
        <f>'Redes y cobertura'!$I$5</f>
        <v>SI</v>
      </c>
    </row>
    <row r="59" spans="1:45" s="24" customFormat="1" x14ac:dyDescent="0.2">
      <c r="B59" s="153" t="s">
        <v>90</v>
      </c>
      <c r="C59" s="154"/>
      <c r="D59" s="155"/>
      <c r="F59" s="156" t="s">
        <v>91</v>
      </c>
      <c r="G59" s="157"/>
      <c r="H59" s="156" t="s">
        <v>92</v>
      </c>
      <c r="I59" s="157"/>
      <c r="J59" s="156" t="s">
        <v>93</v>
      </c>
      <c r="K59" s="269"/>
      <c r="L59" s="157"/>
    </row>
    <row r="60" spans="1:45" s="24" customFormat="1" ht="25.5" customHeight="1" x14ac:dyDescent="0.2">
      <c r="B60" s="250" t="s">
        <v>1769</v>
      </c>
      <c r="C60" s="251"/>
      <c r="D60" s="252"/>
      <c r="F60" s="140">
        <v>1</v>
      </c>
      <c r="G60" s="141"/>
      <c r="H60" s="121">
        <v>30</v>
      </c>
      <c r="I60" s="122"/>
      <c r="J60" s="140">
        <f t="shared" ref="J60:J79" si="0">IF(AND(F60&lt;&gt;"",H60&lt;&gt;""),IF(H60&lt;F60,"Error",H60-F60+1),"")</f>
        <v>30</v>
      </c>
      <c r="K60" s="253"/>
      <c r="L60" s="141"/>
    </row>
    <row r="61" spans="1:45" s="24" customFormat="1" ht="25.5" customHeight="1" x14ac:dyDescent="0.2">
      <c r="B61" s="250" t="s">
        <v>1770</v>
      </c>
      <c r="C61" s="251"/>
      <c r="D61" s="252"/>
      <c r="F61" s="121">
        <v>31</v>
      </c>
      <c r="G61" s="122"/>
      <c r="H61" s="121">
        <v>50</v>
      </c>
      <c r="I61" s="122"/>
      <c r="J61" s="140">
        <f t="shared" si="0"/>
        <v>20</v>
      </c>
      <c r="K61" s="253"/>
      <c r="L61" s="141"/>
    </row>
    <row r="62" spans="1:45" s="24" customFormat="1" ht="25.5" customHeight="1" x14ac:dyDescent="0.2">
      <c r="B62" s="250" t="s">
        <v>1771</v>
      </c>
      <c r="C62" s="251"/>
      <c r="D62" s="252"/>
      <c r="F62" s="121">
        <v>31</v>
      </c>
      <c r="G62" s="122"/>
      <c r="H62" s="121">
        <v>50</v>
      </c>
      <c r="I62" s="122"/>
      <c r="J62" s="140">
        <f t="shared" ref="J62:J75" si="1">IF(AND(F62&lt;&gt;"",H62&lt;&gt;""),IF(H62&lt;F62,"Error",H62-F62+1),"")</f>
        <v>20</v>
      </c>
      <c r="K62" s="253"/>
      <c r="L62" s="141"/>
    </row>
    <row r="63" spans="1:45" s="24" customFormat="1" ht="25.5" customHeight="1" x14ac:dyDescent="0.2">
      <c r="B63" s="250" t="s">
        <v>1772</v>
      </c>
      <c r="C63" s="251"/>
      <c r="D63" s="252"/>
      <c r="F63" s="121">
        <v>31</v>
      </c>
      <c r="G63" s="122"/>
      <c r="H63" s="121">
        <v>50</v>
      </c>
      <c r="I63" s="122"/>
      <c r="J63" s="140">
        <f t="shared" si="1"/>
        <v>20</v>
      </c>
      <c r="K63" s="253"/>
      <c r="L63" s="141"/>
    </row>
    <row r="64" spans="1:45" s="24" customFormat="1" ht="25.5" customHeight="1" x14ac:dyDescent="0.2">
      <c r="B64" s="250" t="s">
        <v>1773</v>
      </c>
      <c r="C64" s="251"/>
      <c r="D64" s="252"/>
      <c r="F64" s="121">
        <v>31</v>
      </c>
      <c r="G64" s="122"/>
      <c r="H64" s="121">
        <v>50</v>
      </c>
      <c r="I64" s="122"/>
      <c r="J64" s="140">
        <f t="shared" si="1"/>
        <v>20</v>
      </c>
      <c r="K64" s="253"/>
      <c r="L64" s="141"/>
    </row>
    <row r="65" spans="2:12" s="24" customFormat="1" ht="25.5" customHeight="1" x14ac:dyDescent="0.2">
      <c r="B65" s="250" t="s">
        <v>1774</v>
      </c>
      <c r="C65" s="251"/>
      <c r="D65" s="252"/>
      <c r="F65" s="121">
        <v>50</v>
      </c>
      <c r="G65" s="122"/>
      <c r="H65" s="121">
        <v>60</v>
      </c>
      <c r="I65" s="122"/>
      <c r="J65" s="140">
        <f t="shared" si="1"/>
        <v>11</v>
      </c>
      <c r="K65" s="253"/>
      <c r="L65" s="141"/>
    </row>
    <row r="66" spans="2:12" s="24" customFormat="1" ht="25.5" customHeight="1" x14ac:dyDescent="0.2">
      <c r="B66" s="250" t="s">
        <v>1775</v>
      </c>
      <c r="C66" s="251"/>
      <c r="D66" s="252"/>
      <c r="F66" s="121">
        <v>31</v>
      </c>
      <c r="G66" s="122"/>
      <c r="H66" s="121">
        <v>60</v>
      </c>
      <c r="I66" s="122"/>
      <c r="J66" s="140">
        <f t="shared" si="1"/>
        <v>30</v>
      </c>
      <c r="K66" s="253"/>
      <c r="L66" s="141"/>
    </row>
    <row r="67" spans="2:12" s="24" customFormat="1" ht="25.5" customHeight="1" x14ac:dyDescent="0.2">
      <c r="B67" s="250" t="s">
        <v>1776</v>
      </c>
      <c r="C67" s="251"/>
      <c r="D67" s="252"/>
      <c r="F67" s="121">
        <v>31</v>
      </c>
      <c r="G67" s="122"/>
      <c r="H67" s="121">
        <v>60</v>
      </c>
      <c r="I67" s="122"/>
      <c r="J67" s="140">
        <f t="shared" si="1"/>
        <v>30</v>
      </c>
      <c r="K67" s="253"/>
      <c r="L67" s="141"/>
    </row>
    <row r="68" spans="2:12" s="24" customFormat="1" ht="25.5" customHeight="1" x14ac:dyDescent="0.2">
      <c r="B68" s="250" t="s">
        <v>1777</v>
      </c>
      <c r="C68" s="251"/>
      <c r="D68" s="252"/>
      <c r="F68" s="121">
        <v>61</v>
      </c>
      <c r="G68" s="122"/>
      <c r="H68" s="121">
        <v>75</v>
      </c>
      <c r="I68" s="122"/>
      <c r="J68" s="140">
        <f t="shared" si="1"/>
        <v>15</v>
      </c>
      <c r="K68" s="253"/>
      <c r="L68" s="141"/>
    </row>
    <row r="69" spans="2:12" s="24" customFormat="1" ht="25.5" customHeight="1" x14ac:dyDescent="0.2">
      <c r="B69" s="250" t="s">
        <v>1778</v>
      </c>
      <c r="C69" s="251"/>
      <c r="D69" s="252"/>
      <c r="F69" s="121">
        <v>61</v>
      </c>
      <c r="G69" s="122"/>
      <c r="H69" s="121">
        <v>75</v>
      </c>
      <c r="I69" s="122"/>
      <c r="J69" s="140">
        <f t="shared" si="1"/>
        <v>15</v>
      </c>
      <c r="K69" s="253"/>
      <c r="L69" s="141"/>
    </row>
    <row r="70" spans="2:12" s="24" customFormat="1" ht="25.5" customHeight="1" x14ac:dyDescent="0.2">
      <c r="B70" s="250" t="s">
        <v>1779</v>
      </c>
      <c r="C70" s="251"/>
      <c r="D70" s="252"/>
      <c r="F70" s="121">
        <v>61</v>
      </c>
      <c r="G70" s="122"/>
      <c r="H70" s="121">
        <v>75</v>
      </c>
      <c r="I70" s="122"/>
      <c r="J70" s="140">
        <f t="shared" si="1"/>
        <v>15</v>
      </c>
      <c r="K70" s="253"/>
      <c r="L70" s="141"/>
    </row>
    <row r="71" spans="2:12" s="24" customFormat="1" ht="25.5" customHeight="1" x14ac:dyDescent="0.2">
      <c r="B71" s="250" t="s">
        <v>1780</v>
      </c>
      <c r="C71" s="251"/>
      <c r="D71" s="252"/>
      <c r="F71" s="121">
        <v>75</v>
      </c>
      <c r="G71" s="122"/>
      <c r="H71" s="121">
        <v>90</v>
      </c>
      <c r="I71" s="122"/>
      <c r="J71" s="140">
        <f t="shared" si="1"/>
        <v>16</v>
      </c>
      <c r="K71" s="253"/>
      <c r="L71" s="141"/>
    </row>
    <row r="72" spans="2:12" s="24" customFormat="1" ht="25.5" customHeight="1" x14ac:dyDescent="0.2">
      <c r="B72" s="250" t="s">
        <v>1781</v>
      </c>
      <c r="C72" s="251"/>
      <c r="D72" s="252"/>
      <c r="F72" s="121">
        <v>75</v>
      </c>
      <c r="G72" s="122"/>
      <c r="H72" s="121">
        <v>90</v>
      </c>
      <c r="I72" s="122"/>
      <c r="J72" s="140">
        <f t="shared" si="1"/>
        <v>16</v>
      </c>
      <c r="K72" s="253"/>
      <c r="L72" s="141"/>
    </row>
    <row r="73" spans="2:12" s="24" customFormat="1" ht="25.5" customHeight="1" x14ac:dyDescent="0.2">
      <c r="B73" s="250" t="s">
        <v>1782</v>
      </c>
      <c r="C73" s="251"/>
      <c r="D73" s="252"/>
      <c r="F73" s="121">
        <v>61</v>
      </c>
      <c r="G73" s="122"/>
      <c r="H73" s="121">
        <v>90</v>
      </c>
      <c r="I73" s="122"/>
      <c r="J73" s="140">
        <f t="shared" si="1"/>
        <v>30</v>
      </c>
      <c r="K73" s="253"/>
      <c r="L73" s="141"/>
    </row>
    <row r="74" spans="2:12" s="24" customFormat="1" ht="25.5" customHeight="1" x14ac:dyDescent="0.2">
      <c r="B74" s="250" t="s">
        <v>1783</v>
      </c>
      <c r="C74" s="251"/>
      <c r="D74" s="252"/>
      <c r="F74" s="121">
        <v>61</v>
      </c>
      <c r="G74" s="122"/>
      <c r="H74" s="121">
        <v>90</v>
      </c>
      <c r="I74" s="122"/>
      <c r="J74" s="140">
        <f t="shared" si="1"/>
        <v>30</v>
      </c>
      <c r="K74" s="253"/>
      <c r="L74" s="141"/>
    </row>
    <row r="75" spans="2:12" s="24" customFormat="1" ht="25.5" customHeight="1" x14ac:dyDescent="0.2">
      <c r="B75" s="250" t="s">
        <v>1784</v>
      </c>
      <c r="C75" s="251"/>
      <c r="D75" s="252"/>
      <c r="F75" s="121">
        <v>91</v>
      </c>
      <c r="G75" s="122"/>
      <c r="H75" s="121">
        <v>100</v>
      </c>
      <c r="I75" s="122"/>
      <c r="J75" s="140">
        <f t="shared" si="1"/>
        <v>10</v>
      </c>
      <c r="K75" s="253"/>
      <c r="L75" s="141"/>
    </row>
    <row r="76" spans="2:12" s="24" customFormat="1" ht="25.5" customHeight="1" x14ac:dyDescent="0.2">
      <c r="B76" s="250" t="s">
        <v>1785</v>
      </c>
      <c r="C76" s="251"/>
      <c r="D76" s="252"/>
      <c r="F76" s="121">
        <v>101</v>
      </c>
      <c r="G76" s="122"/>
      <c r="H76" s="121">
        <v>110</v>
      </c>
      <c r="I76" s="122"/>
      <c r="J76" s="140">
        <f t="shared" si="0"/>
        <v>10</v>
      </c>
      <c r="K76" s="253"/>
      <c r="L76" s="141"/>
    </row>
    <row r="77" spans="2:12" s="24" customFormat="1" ht="25.5" customHeight="1" x14ac:dyDescent="0.2">
      <c r="B77" s="250" t="s">
        <v>1786</v>
      </c>
      <c r="C77" s="251"/>
      <c r="D77" s="252"/>
      <c r="F77" s="121">
        <v>101</v>
      </c>
      <c r="G77" s="122"/>
      <c r="H77" s="121">
        <v>110</v>
      </c>
      <c r="I77" s="122"/>
      <c r="J77" s="140">
        <f t="shared" si="0"/>
        <v>10</v>
      </c>
      <c r="K77" s="253"/>
      <c r="L77" s="141"/>
    </row>
    <row r="78" spans="2:12" s="24" customFormat="1" ht="25.5" customHeight="1" x14ac:dyDescent="0.2">
      <c r="B78" s="250" t="s">
        <v>1787</v>
      </c>
      <c r="C78" s="251"/>
      <c r="D78" s="252"/>
      <c r="F78" s="121">
        <v>111</v>
      </c>
      <c r="G78" s="122"/>
      <c r="H78" s="121">
        <v>119</v>
      </c>
      <c r="I78" s="122"/>
      <c r="J78" s="140">
        <f t="shared" si="0"/>
        <v>9</v>
      </c>
      <c r="K78" s="253"/>
      <c r="L78" s="141"/>
    </row>
    <row r="79" spans="2:12" s="24" customFormat="1" ht="25.5" customHeight="1" x14ac:dyDescent="0.2">
      <c r="B79" s="250" t="s">
        <v>1788</v>
      </c>
      <c r="C79" s="251"/>
      <c r="D79" s="252"/>
      <c r="F79" s="145">
        <v>120</v>
      </c>
      <c r="G79" s="146"/>
      <c r="H79" s="121">
        <v>120</v>
      </c>
      <c r="I79" s="122"/>
      <c r="J79" s="140">
        <f t="shared" si="0"/>
        <v>1</v>
      </c>
      <c r="K79" s="253"/>
      <c r="L79" s="141"/>
    </row>
    <row r="80" spans="2:12" s="24" customFormat="1" x14ac:dyDescent="0.2">
      <c r="H80" s="161" t="s">
        <v>100</v>
      </c>
      <c r="I80" s="162"/>
      <c r="J80" s="140">
        <f>MAX(H60:I79)</f>
        <v>120</v>
      </c>
      <c r="K80" s="253"/>
      <c r="L80" s="141"/>
    </row>
    <row r="81" spans="1:19" s="24" customFormat="1" x14ac:dyDescent="0.2"/>
    <row r="82" spans="1:19" s="20" customFormat="1" ht="22.5" customHeight="1" x14ac:dyDescent="0.2">
      <c r="A82" s="19" t="s">
        <v>179</v>
      </c>
    </row>
    <row r="83" spans="1:19" s="24" customFormat="1" x14ac:dyDescent="0.2"/>
    <row r="84" spans="1:19" s="24" customFormat="1" x14ac:dyDescent="0.2"/>
    <row r="85" spans="1:19" s="24" customFormat="1" x14ac:dyDescent="0.2">
      <c r="B85" s="60"/>
      <c r="C85" s="61"/>
      <c r="D85" s="61"/>
      <c r="E85" s="61"/>
      <c r="F85" s="61"/>
      <c r="G85" s="61"/>
      <c r="H85" s="61"/>
      <c r="I85" s="62"/>
    </row>
    <row r="86" spans="1:19" s="24" customFormat="1" x14ac:dyDescent="0.2">
      <c r="B86" s="63"/>
      <c r="C86" s="30" t="s">
        <v>61</v>
      </c>
      <c r="E86" s="37"/>
      <c r="F86" s="127" t="s">
        <v>180</v>
      </c>
      <c r="G86" s="127"/>
      <c r="I86" s="65"/>
    </row>
    <row r="87" spans="1:19" s="24" customFormat="1" x14ac:dyDescent="0.2">
      <c r="B87" s="83" t="s">
        <v>181</v>
      </c>
      <c r="C87" s="39">
        <v>1.08</v>
      </c>
      <c r="F87" s="140" t="s">
        <v>182</v>
      </c>
      <c r="G87" s="141"/>
      <c r="I87" s="65"/>
    </row>
    <row r="88" spans="1:19" s="24" customFormat="1" x14ac:dyDescent="0.2">
      <c r="B88" s="82"/>
      <c r="I88" s="65"/>
    </row>
    <row r="89" spans="1:19" s="24" customFormat="1" x14ac:dyDescent="0.2">
      <c r="B89" s="83" t="s">
        <v>183</v>
      </c>
      <c r="C89" s="39">
        <v>0.06</v>
      </c>
      <c r="F89" s="140" t="s">
        <v>184</v>
      </c>
      <c r="G89" s="141"/>
      <c r="I89" s="65"/>
    </row>
    <row r="90" spans="1:19" s="24" customFormat="1" x14ac:dyDescent="0.2">
      <c r="B90" s="82"/>
      <c r="C90" s="26"/>
      <c r="I90" s="65"/>
    </row>
    <row r="91" spans="1:19" s="24" customFormat="1" ht="12.75" customHeight="1" x14ac:dyDescent="0.2">
      <c r="B91" s="83" t="s">
        <v>185</v>
      </c>
      <c r="C91" s="39">
        <v>0.68</v>
      </c>
      <c r="F91" s="140" t="s">
        <v>186</v>
      </c>
      <c r="G91" s="141"/>
      <c r="I91" s="65"/>
      <c r="J91" s="104"/>
      <c r="K91" s="104"/>
      <c r="L91" s="104"/>
      <c r="M91" s="104"/>
      <c r="N91" s="104"/>
      <c r="O91" s="104"/>
      <c r="P91" s="104"/>
      <c r="Q91" s="104"/>
      <c r="R91" s="104"/>
      <c r="S91" s="104"/>
    </row>
    <row r="92" spans="1:19" s="24" customFormat="1" x14ac:dyDescent="0.2">
      <c r="B92" s="107"/>
      <c r="C92" s="79"/>
      <c r="D92" s="67"/>
      <c r="E92" s="67"/>
      <c r="F92" s="67"/>
      <c r="G92" s="67"/>
      <c r="H92" s="67"/>
      <c r="I92" s="66"/>
      <c r="J92" s="104"/>
      <c r="K92" s="104"/>
      <c r="L92" s="104"/>
      <c r="M92" s="104"/>
      <c r="N92" s="104"/>
      <c r="O92" s="104"/>
      <c r="P92" s="104"/>
      <c r="Q92" s="104"/>
      <c r="R92" s="104"/>
      <c r="S92" s="104"/>
    </row>
    <row r="93" spans="1:19" s="24" customFormat="1" x14ac:dyDescent="0.2">
      <c r="B93" s="104"/>
      <c r="C93" s="104"/>
      <c r="D93" s="104"/>
      <c r="E93" s="104"/>
      <c r="F93" s="104"/>
      <c r="G93" s="104"/>
      <c r="H93" s="104"/>
      <c r="I93" s="104"/>
      <c r="J93" s="104"/>
      <c r="K93" s="104"/>
      <c r="L93" s="104"/>
      <c r="M93" s="104"/>
      <c r="N93" s="104"/>
      <c r="O93" s="104"/>
      <c r="P93" s="104"/>
      <c r="Q93" s="104"/>
      <c r="R93" s="104"/>
      <c r="S93" s="104"/>
    </row>
    <row r="94" spans="1:19" s="24" customFormat="1" x14ac:dyDescent="0.2"/>
    <row r="95" spans="1:19" s="24" customFormat="1" x14ac:dyDescent="0.2">
      <c r="C95" s="86"/>
      <c r="D95" s="86"/>
      <c r="E95" s="86"/>
      <c r="F95" s="86"/>
      <c r="G95" s="86"/>
      <c r="H95" s="86"/>
      <c r="I95" s="86"/>
      <c r="J95" s="86"/>
      <c r="K95" s="86"/>
      <c r="L95" s="86"/>
      <c r="M95" s="86"/>
      <c r="N95" s="86"/>
      <c r="O95" s="86"/>
      <c r="P95" s="86"/>
      <c r="Q95" s="86"/>
      <c r="R95" s="86"/>
      <c r="S95" s="86"/>
    </row>
    <row r="96" spans="1:19" s="20" customFormat="1" ht="22.5" customHeight="1" x14ac:dyDescent="0.2">
      <c r="A96" s="19" t="s">
        <v>187</v>
      </c>
    </row>
    <row r="97" spans="1:38" s="24" customFormat="1" x14ac:dyDescent="0.2">
      <c r="F97" s="85"/>
      <c r="N97" s="84"/>
      <c r="O97" s="85"/>
      <c r="V97" s="84"/>
      <c r="AD97" s="84"/>
      <c r="AL97" s="84"/>
    </row>
    <row r="98" spans="1:38" s="24" customFormat="1" x14ac:dyDescent="0.2">
      <c r="B98" s="254" t="s">
        <v>188</v>
      </c>
      <c r="C98" s="255"/>
      <c r="D98" s="255"/>
      <c r="F98" s="256" t="s">
        <v>189</v>
      </c>
      <c r="G98" s="257"/>
      <c r="H98" s="257"/>
      <c r="I98" s="257"/>
      <c r="J98" s="258"/>
      <c r="L98" s="259" t="s">
        <v>60</v>
      </c>
      <c r="M98" s="260"/>
      <c r="O98" s="259" t="s">
        <v>61</v>
      </c>
      <c r="P98" s="260"/>
      <c r="AD98" s="84"/>
      <c r="AL98" s="84"/>
    </row>
    <row r="99" spans="1:38" s="24" customFormat="1" ht="26.25" customHeight="1" x14ac:dyDescent="0.2">
      <c r="A99" s="51">
        <v>1</v>
      </c>
      <c r="B99" s="247"/>
      <c r="C99" s="248"/>
      <c r="D99" s="249"/>
      <c r="F99" s="147"/>
      <c r="G99" s="148"/>
      <c r="H99" s="148"/>
      <c r="I99" s="148"/>
      <c r="J99" s="149"/>
      <c r="L99" s="121"/>
      <c r="M99" s="122"/>
      <c r="O99" s="245"/>
      <c r="P99" s="246"/>
      <c r="AD99" s="84"/>
      <c r="AL99" s="84"/>
    </row>
    <row r="100" spans="1:38" s="24" customFormat="1" ht="26.25" customHeight="1" x14ac:dyDescent="0.2">
      <c r="A100" s="51" t="str">
        <f>IF(AND(B99&lt;&gt;"",ISNUMBER(A99)),A99+1,"")</f>
        <v/>
      </c>
      <c r="B100" s="247"/>
      <c r="C100" s="248"/>
      <c r="D100" s="249"/>
      <c r="F100" s="147" t="s">
        <v>1789</v>
      </c>
      <c r="G100" s="148"/>
      <c r="H100" s="148"/>
      <c r="I100" s="148"/>
      <c r="J100" s="149"/>
      <c r="L100" s="121" t="s">
        <v>1790</v>
      </c>
      <c r="M100" s="122"/>
      <c r="O100" s="245">
        <v>2.0261657039999998</v>
      </c>
      <c r="P100" s="246"/>
      <c r="AD100" s="84"/>
      <c r="AL100" s="84"/>
    </row>
    <row r="101" spans="1:38" s="24" customFormat="1" ht="26.25" customHeight="1" x14ac:dyDescent="0.2">
      <c r="A101" s="51" t="str">
        <f t="shared" ref="A101:A108" si="2">IF(AND(B100&lt;&gt;"",ISNUMBER(A100)),A100+1,"")</f>
        <v/>
      </c>
      <c r="B101" s="247"/>
      <c r="C101" s="248"/>
      <c r="D101" s="249"/>
      <c r="F101" s="147" t="s">
        <v>1789</v>
      </c>
      <c r="G101" s="148"/>
      <c r="H101" s="148"/>
      <c r="I101" s="148"/>
      <c r="J101" s="149"/>
      <c r="L101" s="121" t="s">
        <v>1790</v>
      </c>
      <c r="M101" s="122"/>
      <c r="O101" s="245">
        <v>3.1600364879999998</v>
      </c>
      <c r="P101" s="246"/>
      <c r="AD101" s="84"/>
      <c r="AL101" s="84"/>
    </row>
    <row r="102" spans="1:38" s="24" customFormat="1" ht="26.25" customHeight="1" x14ac:dyDescent="0.2">
      <c r="A102" s="51" t="str">
        <f t="shared" si="2"/>
        <v/>
      </c>
      <c r="B102" s="247"/>
      <c r="C102" s="248"/>
      <c r="D102" s="249"/>
      <c r="F102" s="147" t="s">
        <v>1789</v>
      </c>
      <c r="G102" s="148"/>
      <c r="H102" s="148"/>
      <c r="I102" s="148"/>
      <c r="J102" s="149"/>
      <c r="L102" s="121" t="s">
        <v>1790</v>
      </c>
      <c r="M102" s="122"/>
      <c r="O102" s="245">
        <v>4.5415829399999996</v>
      </c>
      <c r="P102" s="246"/>
      <c r="AD102" s="84"/>
      <c r="AL102" s="84"/>
    </row>
    <row r="103" spans="1:38" s="24" customFormat="1" ht="26.25" customHeight="1" x14ac:dyDescent="0.2">
      <c r="A103" s="51" t="str">
        <f t="shared" si="2"/>
        <v/>
      </c>
      <c r="B103" s="247"/>
      <c r="C103" s="248"/>
      <c r="D103" s="249"/>
      <c r="F103" s="147" t="s">
        <v>1789</v>
      </c>
      <c r="G103" s="148"/>
      <c r="H103" s="148"/>
      <c r="I103" s="148"/>
      <c r="J103" s="149"/>
      <c r="L103" s="121" t="s">
        <v>1790</v>
      </c>
      <c r="M103" s="122"/>
      <c r="O103" s="245">
        <v>7.7256580069999998</v>
      </c>
      <c r="P103" s="246"/>
      <c r="AD103" s="84"/>
      <c r="AL103" s="84"/>
    </row>
    <row r="104" spans="1:38" s="24" customFormat="1" ht="26.25" customHeight="1" x14ac:dyDescent="0.2">
      <c r="A104" s="51" t="str">
        <f t="shared" si="2"/>
        <v/>
      </c>
      <c r="B104" s="247"/>
      <c r="C104" s="248"/>
      <c r="D104" s="249"/>
      <c r="F104" s="147" t="s">
        <v>1789</v>
      </c>
      <c r="G104" s="148"/>
      <c r="H104" s="148"/>
      <c r="I104" s="148"/>
      <c r="J104" s="149"/>
      <c r="L104" s="121" t="s">
        <v>1790</v>
      </c>
      <c r="M104" s="122"/>
      <c r="O104" s="245">
        <v>19.56840313</v>
      </c>
      <c r="P104" s="246"/>
      <c r="AD104" s="84"/>
      <c r="AL104" s="84"/>
    </row>
    <row r="105" spans="1:38" s="24" customFormat="1" ht="26.25" customHeight="1" x14ac:dyDescent="0.2">
      <c r="A105" s="51" t="str">
        <f t="shared" si="2"/>
        <v/>
      </c>
      <c r="B105" s="247"/>
      <c r="C105" s="248"/>
      <c r="D105" s="249"/>
      <c r="F105" s="147" t="s">
        <v>1789</v>
      </c>
      <c r="G105" s="148"/>
      <c r="H105" s="148"/>
      <c r="I105" s="148"/>
      <c r="J105" s="149"/>
      <c r="L105" s="121" t="s">
        <v>1790</v>
      </c>
      <c r="M105" s="122"/>
      <c r="O105" s="245">
        <v>0.10979999999999999</v>
      </c>
      <c r="P105" s="246"/>
      <c r="AD105" s="84"/>
      <c r="AL105" s="84"/>
    </row>
    <row r="106" spans="1:38" s="24" customFormat="1" ht="26.25" customHeight="1" x14ac:dyDescent="0.2">
      <c r="A106" s="51" t="str">
        <f t="shared" si="2"/>
        <v/>
      </c>
      <c r="B106" s="247"/>
      <c r="C106" s="248"/>
      <c r="D106" s="249"/>
      <c r="F106" s="147" t="s">
        <v>1789</v>
      </c>
      <c r="G106" s="148"/>
      <c r="H106" s="148"/>
      <c r="I106" s="148"/>
      <c r="J106" s="149"/>
      <c r="L106" s="121" t="s">
        <v>1790</v>
      </c>
      <c r="M106" s="122"/>
      <c r="O106" s="245">
        <v>2.5360286599999999</v>
      </c>
      <c r="P106" s="246"/>
      <c r="AD106" s="84"/>
      <c r="AL106" s="84"/>
    </row>
    <row r="107" spans="1:38" s="24" customFormat="1" ht="26.25" customHeight="1" x14ac:dyDescent="0.2">
      <c r="A107" s="51" t="str">
        <f t="shared" si="2"/>
        <v/>
      </c>
      <c r="B107" s="247"/>
      <c r="C107" s="248"/>
      <c r="D107" s="249"/>
      <c r="F107" s="147"/>
      <c r="G107" s="148"/>
      <c r="H107" s="148"/>
      <c r="I107" s="148"/>
      <c r="J107" s="149"/>
      <c r="L107" s="121"/>
      <c r="M107" s="122"/>
      <c r="O107" s="245"/>
      <c r="P107" s="246"/>
      <c r="AD107" s="84"/>
      <c r="AL107" s="84"/>
    </row>
    <row r="108" spans="1:38" s="24" customFormat="1" ht="26.25" customHeight="1" x14ac:dyDescent="0.2">
      <c r="A108" s="51" t="str">
        <f t="shared" si="2"/>
        <v/>
      </c>
      <c r="B108" s="247"/>
      <c r="C108" s="248"/>
      <c r="D108" s="249"/>
      <c r="F108" s="147"/>
      <c r="G108" s="148"/>
      <c r="H108" s="148"/>
      <c r="I108" s="148"/>
      <c r="J108" s="149"/>
      <c r="L108" s="121"/>
      <c r="M108" s="122"/>
      <c r="O108" s="245"/>
      <c r="P108" s="246"/>
      <c r="AD108" s="84"/>
      <c r="AL108" s="84"/>
    </row>
    <row r="109" spans="1:38" s="24" customFormat="1" x14ac:dyDescent="0.2">
      <c r="N109" s="84"/>
      <c r="O109" s="85"/>
      <c r="AL109" s="84"/>
    </row>
    <row r="110" spans="1:38" s="20" customFormat="1" ht="22.5" customHeight="1" x14ac:dyDescent="0.2">
      <c r="A110" s="19" t="s">
        <v>190</v>
      </c>
    </row>
    <row r="111" spans="1:38" s="24" customFormat="1" x14ac:dyDescent="0.2"/>
    <row r="112" spans="1:38" s="24" customFormat="1" x14ac:dyDescent="0.2">
      <c r="B112" s="60"/>
      <c r="C112" s="61"/>
      <c r="D112" s="61"/>
      <c r="E112" s="61"/>
      <c r="F112" s="61"/>
      <c r="G112" s="61"/>
      <c r="H112" s="61"/>
      <c r="I112" s="61"/>
      <c r="J112" s="61"/>
      <c r="K112" s="61"/>
      <c r="L112" s="61"/>
      <c r="M112" s="61"/>
      <c r="N112" s="61"/>
      <c r="O112" s="62"/>
    </row>
    <row r="113" spans="2:15" s="24" customFormat="1" x14ac:dyDescent="0.2">
      <c r="B113" s="63"/>
      <c r="D113" s="50" t="s">
        <v>54</v>
      </c>
      <c r="E113" s="24" t="s">
        <v>161</v>
      </c>
      <c r="O113" s="65"/>
    </row>
    <row r="114" spans="2:15" s="24" customFormat="1" x14ac:dyDescent="0.2">
      <c r="B114" s="63"/>
      <c r="O114" s="65"/>
    </row>
    <row r="115" spans="2:15" s="24" customFormat="1" x14ac:dyDescent="0.2">
      <c r="B115" s="63"/>
      <c r="D115" s="50" t="s">
        <v>31</v>
      </c>
      <c r="E115" s="24" t="s">
        <v>162</v>
      </c>
      <c r="O115" s="65"/>
    </row>
    <row r="116" spans="2:15" s="24" customFormat="1" x14ac:dyDescent="0.2">
      <c r="B116" s="63"/>
      <c r="O116" s="65"/>
    </row>
    <row r="117" spans="2:15" s="24" customFormat="1" x14ac:dyDescent="0.2">
      <c r="B117" s="63"/>
      <c r="C117" s="24" t="s">
        <v>163</v>
      </c>
      <c r="M117" s="27" t="s">
        <v>57</v>
      </c>
      <c r="N117" s="28">
        <v>200</v>
      </c>
      <c r="O117" s="65"/>
    </row>
    <row r="118" spans="2:15" s="24" customFormat="1" x14ac:dyDescent="0.2">
      <c r="B118" s="63"/>
      <c r="C118" s="158" t="s">
        <v>1795</v>
      </c>
      <c r="D118" s="169"/>
      <c r="E118" s="169"/>
      <c r="F118" s="169"/>
      <c r="G118" s="169"/>
      <c r="H118" s="169"/>
      <c r="I118" s="169"/>
      <c r="J118" s="169"/>
      <c r="K118" s="169"/>
      <c r="L118" s="169"/>
      <c r="M118" s="169"/>
      <c r="N118" s="170"/>
      <c r="O118" s="261" t="str">
        <f>IF(LEN(SUBSTITUTE(C118," ",""))&gt;N117,"El máximo de caracteres permitido es "&amp;N117,"")</f>
        <v>El máximo de caracteres permitido es 200</v>
      </c>
    </row>
    <row r="119" spans="2:15" s="24" customFormat="1" x14ac:dyDescent="0.2">
      <c r="B119" s="63"/>
      <c r="C119" s="171"/>
      <c r="D119" s="118"/>
      <c r="E119" s="118"/>
      <c r="F119" s="118"/>
      <c r="G119" s="118"/>
      <c r="H119" s="118"/>
      <c r="I119" s="118"/>
      <c r="J119" s="118"/>
      <c r="K119" s="118"/>
      <c r="L119" s="118"/>
      <c r="M119" s="118"/>
      <c r="N119" s="172"/>
      <c r="O119" s="261"/>
    </row>
    <row r="120" spans="2:15" s="24" customFormat="1" x14ac:dyDescent="0.2">
      <c r="B120" s="63"/>
      <c r="C120" s="171"/>
      <c r="D120" s="118"/>
      <c r="E120" s="118"/>
      <c r="F120" s="118"/>
      <c r="G120" s="118"/>
      <c r="H120" s="118"/>
      <c r="I120" s="118"/>
      <c r="J120" s="118"/>
      <c r="K120" s="118"/>
      <c r="L120" s="118"/>
      <c r="M120" s="118"/>
      <c r="N120" s="172"/>
      <c r="O120" s="261"/>
    </row>
    <row r="121" spans="2:15" s="24" customFormat="1" x14ac:dyDescent="0.2">
      <c r="B121" s="63"/>
      <c r="C121" s="171"/>
      <c r="D121" s="118"/>
      <c r="E121" s="118"/>
      <c r="F121" s="118"/>
      <c r="G121" s="118"/>
      <c r="H121" s="118"/>
      <c r="I121" s="118"/>
      <c r="J121" s="118"/>
      <c r="K121" s="118"/>
      <c r="L121" s="118"/>
      <c r="M121" s="118"/>
      <c r="N121" s="172"/>
      <c r="O121" s="261"/>
    </row>
    <row r="122" spans="2:15" s="24" customFormat="1" x14ac:dyDescent="0.2">
      <c r="B122" s="63"/>
      <c r="C122" s="173"/>
      <c r="D122" s="174"/>
      <c r="E122" s="174"/>
      <c r="F122" s="174"/>
      <c r="G122" s="174"/>
      <c r="H122" s="174"/>
      <c r="I122" s="174"/>
      <c r="J122" s="174"/>
      <c r="K122" s="174"/>
      <c r="L122" s="174"/>
      <c r="M122" s="174"/>
      <c r="N122" s="175"/>
      <c r="O122" s="261"/>
    </row>
    <row r="123" spans="2:15" s="24" customFormat="1" x14ac:dyDescent="0.2">
      <c r="B123" s="63"/>
      <c r="O123" s="65"/>
    </row>
    <row r="124" spans="2:15" s="24" customFormat="1" x14ac:dyDescent="0.2">
      <c r="B124" s="63"/>
      <c r="C124" s="24" t="s">
        <v>164</v>
      </c>
      <c r="M124" s="27" t="s">
        <v>57</v>
      </c>
      <c r="N124" s="28">
        <v>1200</v>
      </c>
      <c r="O124" s="65"/>
    </row>
    <row r="125" spans="2:15" s="24" customFormat="1" x14ac:dyDescent="0.2">
      <c r="B125" s="63"/>
      <c r="C125" s="203" t="s">
        <v>1796</v>
      </c>
      <c r="D125" s="169"/>
      <c r="E125" s="169"/>
      <c r="F125" s="169"/>
      <c r="G125" s="169"/>
      <c r="H125" s="169"/>
      <c r="I125" s="169"/>
      <c r="J125" s="169"/>
      <c r="K125" s="169"/>
      <c r="L125" s="169"/>
      <c r="M125" s="169"/>
      <c r="N125" s="170"/>
      <c r="O125" s="261" t="str">
        <f>IF(LEN(SUBSTITUTE(C125," ",""))&gt;N124,"El máximo de caracteres permitido es "&amp;N124,"")</f>
        <v/>
      </c>
    </row>
    <row r="126" spans="2:15" s="24" customFormat="1" x14ac:dyDescent="0.2">
      <c r="B126" s="63"/>
      <c r="C126" s="171"/>
      <c r="D126" s="118"/>
      <c r="E126" s="118"/>
      <c r="F126" s="118"/>
      <c r="G126" s="118"/>
      <c r="H126" s="118"/>
      <c r="I126" s="118"/>
      <c r="J126" s="118"/>
      <c r="K126" s="118"/>
      <c r="L126" s="118"/>
      <c r="M126" s="118"/>
      <c r="N126" s="172"/>
      <c r="O126" s="261"/>
    </row>
    <row r="127" spans="2:15" s="24" customFormat="1" x14ac:dyDescent="0.2">
      <c r="B127" s="63"/>
      <c r="C127" s="171"/>
      <c r="D127" s="118"/>
      <c r="E127" s="118"/>
      <c r="F127" s="118"/>
      <c r="G127" s="118"/>
      <c r="H127" s="118"/>
      <c r="I127" s="118"/>
      <c r="J127" s="118"/>
      <c r="K127" s="118"/>
      <c r="L127" s="118"/>
      <c r="M127" s="118"/>
      <c r="N127" s="172"/>
      <c r="O127" s="261"/>
    </row>
    <row r="128" spans="2:15" s="24" customFormat="1" x14ac:dyDescent="0.2">
      <c r="B128" s="63"/>
      <c r="C128" s="171"/>
      <c r="D128" s="118"/>
      <c r="E128" s="118"/>
      <c r="F128" s="118"/>
      <c r="G128" s="118"/>
      <c r="H128" s="118"/>
      <c r="I128" s="118"/>
      <c r="J128" s="118"/>
      <c r="K128" s="118"/>
      <c r="L128" s="118"/>
      <c r="M128" s="118"/>
      <c r="N128" s="172"/>
      <c r="O128" s="261"/>
    </row>
    <row r="129" spans="2:15" s="24" customFormat="1" x14ac:dyDescent="0.2">
      <c r="B129" s="63"/>
      <c r="C129" s="173"/>
      <c r="D129" s="174"/>
      <c r="E129" s="174"/>
      <c r="F129" s="174"/>
      <c r="G129" s="174"/>
      <c r="H129" s="174"/>
      <c r="I129" s="174"/>
      <c r="J129" s="174"/>
      <c r="K129" s="174"/>
      <c r="L129" s="174"/>
      <c r="M129" s="174"/>
      <c r="N129" s="175"/>
      <c r="O129" s="261"/>
    </row>
    <row r="130" spans="2:15" s="24" customFormat="1" x14ac:dyDescent="0.2">
      <c r="B130" s="64"/>
      <c r="C130" s="67"/>
      <c r="D130" s="67"/>
      <c r="E130" s="67"/>
      <c r="F130" s="67"/>
      <c r="G130" s="67"/>
      <c r="H130" s="67"/>
      <c r="I130" s="67"/>
      <c r="J130" s="67"/>
      <c r="K130" s="67"/>
      <c r="L130" s="67"/>
      <c r="M130" s="67"/>
      <c r="N130" s="67"/>
      <c r="O130" s="66"/>
    </row>
    <row r="131" spans="2:15" s="24" customFormat="1" x14ac:dyDescent="0.2"/>
    <row r="132" spans="2:15" s="24" customFormat="1" x14ac:dyDescent="0.2">
      <c r="B132" s="60"/>
      <c r="C132" s="61"/>
      <c r="D132" s="61"/>
      <c r="E132" s="61"/>
      <c r="F132" s="61"/>
      <c r="G132" s="61"/>
      <c r="H132" s="61"/>
      <c r="I132" s="61"/>
      <c r="J132" s="61"/>
      <c r="K132" s="61"/>
      <c r="L132" s="61"/>
      <c r="M132" s="61"/>
      <c r="N132" s="61"/>
      <c r="O132" s="62"/>
    </row>
    <row r="133" spans="2:15" s="24" customFormat="1" x14ac:dyDescent="0.2">
      <c r="B133" s="63"/>
      <c r="D133" s="50" t="s">
        <v>54</v>
      </c>
      <c r="E133" s="24" t="s">
        <v>72</v>
      </c>
      <c r="O133" s="65"/>
    </row>
    <row r="134" spans="2:15" s="24" customFormat="1" x14ac:dyDescent="0.2">
      <c r="B134" s="63"/>
      <c r="O134" s="65"/>
    </row>
    <row r="135" spans="2:15" s="24" customFormat="1" x14ac:dyDescent="0.2">
      <c r="B135" s="63"/>
      <c r="C135" s="24" t="s">
        <v>163</v>
      </c>
      <c r="M135" s="27" t="s">
        <v>57</v>
      </c>
      <c r="N135" s="28">
        <v>200</v>
      </c>
      <c r="O135" s="65"/>
    </row>
    <row r="136" spans="2:15" s="24" customFormat="1" x14ac:dyDescent="0.2">
      <c r="B136" s="63"/>
      <c r="C136" s="158" t="s">
        <v>1797</v>
      </c>
      <c r="D136" s="169"/>
      <c r="E136" s="169"/>
      <c r="F136" s="169"/>
      <c r="G136" s="169"/>
      <c r="H136" s="169"/>
      <c r="I136" s="169"/>
      <c r="J136" s="169"/>
      <c r="K136" s="169"/>
      <c r="L136" s="169"/>
      <c r="M136" s="169"/>
      <c r="N136" s="170"/>
      <c r="O136" s="261" t="str">
        <f>IF(LEN(SUBSTITUTE(C136," ",""))&gt;N135,"El máximo de caracteres permitido es "&amp;N135,"")</f>
        <v>El máximo de caracteres permitido es 200</v>
      </c>
    </row>
    <row r="137" spans="2:15" s="24" customFormat="1" x14ac:dyDescent="0.2">
      <c r="B137" s="63"/>
      <c r="C137" s="171"/>
      <c r="D137" s="118"/>
      <c r="E137" s="118"/>
      <c r="F137" s="118"/>
      <c r="G137" s="118"/>
      <c r="H137" s="118"/>
      <c r="I137" s="118"/>
      <c r="J137" s="118"/>
      <c r="K137" s="118"/>
      <c r="L137" s="118"/>
      <c r="M137" s="118"/>
      <c r="N137" s="172"/>
      <c r="O137" s="261"/>
    </row>
    <row r="138" spans="2:15" s="24" customFormat="1" x14ac:dyDescent="0.2">
      <c r="B138" s="63"/>
      <c r="C138" s="171"/>
      <c r="D138" s="118"/>
      <c r="E138" s="118"/>
      <c r="F138" s="118"/>
      <c r="G138" s="118"/>
      <c r="H138" s="118"/>
      <c r="I138" s="118"/>
      <c r="J138" s="118"/>
      <c r="K138" s="118"/>
      <c r="L138" s="118"/>
      <c r="M138" s="118"/>
      <c r="N138" s="172"/>
      <c r="O138" s="261"/>
    </row>
    <row r="139" spans="2:15" s="24" customFormat="1" x14ac:dyDescent="0.2">
      <c r="B139" s="63"/>
      <c r="C139" s="171"/>
      <c r="D139" s="118"/>
      <c r="E139" s="118"/>
      <c r="F139" s="118"/>
      <c r="G139" s="118"/>
      <c r="H139" s="118"/>
      <c r="I139" s="118"/>
      <c r="J139" s="118"/>
      <c r="K139" s="118"/>
      <c r="L139" s="118"/>
      <c r="M139" s="118"/>
      <c r="N139" s="172"/>
      <c r="O139" s="261"/>
    </row>
    <row r="140" spans="2:15" s="24" customFormat="1" x14ac:dyDescent="0.2">
      <c r="B140" s="63"/>
      <c r="C140" s="173"/>
      <c r="D140" s="174"/>
      <c r="E140" s="174"/>
      <c r="F140" s="174"/>
      <c r="G140" s="174"/>
      <c r="H140" s="174"/>
      <c r="I140" s="174"/>
      <c r="J140" s="174"/>
      <c r="K140" s="174"/>
      <c r="L140" s="174"/>
      <c r="M140" s="174"/>
      <c r="N140" s="175"/>
      <c r="O140" s="261"/>
    </row>
    <row r="141" spans="2:15" s="24" customFormat="1" x14ac:dyDescent="0.2">
      <c r="B141" s="63"/>
      <c r="O141" s="65"/>
    </row>
    <row r="142" spans="2:15" s="24" customFormat="1" x14ac:dyDescent="0.2">
      <c r="B142" s="63"/>
      <c r="C142" s="24" t="s">
        <v>164</v>
      </c>
      <c r="M142" s="27" t="s">
        <v>57</v>
      </c>
      <c r="N142" s="28">
        <v>1200</v>
      </c>
      <c r="O142" s="65"/>
    </row>
    <row r="143" spans="2:15" s="24" customFormat="1" x14ac:dyDescent="0.2">
      <c r="B143" s="63"/>
      <c r="C143" s="203" t="s">
        <v>1796</v>
      </c>
      <c r="D143" s="169"/>
      <c r="E143" s="169"/>
      <c r="F143" s="169"/>
      <c r="G143" s="169"/>
      <c r="H143" s="169"/>
      <c r="I143" s="169"/>
      <c r="J143" s="169"/>
      <c r="K143" s="169"/>
      <c r="L143" s="169"/>
      <c r="M143" s="169"/>
      <c r="N143" s="170"/>
      <c r="O143" s="261" t="str">
        <f>IF(LEN(SUBSTITUTE(C143," ",""))&gt;N142,"El máximo de caracteres permitido es "&amp;N142,"")</f>
        <v/>
      </c>
    </row>
    <row r="144" spans="2:15" s="24" customFormat="1" x14ac:dyDescent="0.2">
      <c r="B144" s="63"/>
      <c r="C144" s="171"/>
      <c r="D144" s="118"/>
      <c r="E144" s="118"/>
      <c r="F144" s="118"/>
      <c r="G144" s="118"/>
      <c r="H144" s="118"/>
      <c r="I144" s="118"/>
      <c r="J144" s="118"/>
      <c r="K144" s="118"/>
      <c r="L144" s="118"/>
      <c r="M144" s="118"/>
      <c r="N144" s="172"/>
      <c r="O144" s="261"/>
    </row>
    <row r="145" spans="2:15" s="24" customFormat="1" x14ac:dyDescent="0.2">
      <c r="B145" s="63"/>
      <c r="C145" s="171"/>
      <c r="D145" s="118"/>
      <c r="E145" s="118"/>
      <c r="F145" s="118"/>
      <c r="G145" s="118"/>
      <c r="H145" s="118"/>
      <c r="I145" s="118"/>
      <c r="J145" s="118"/>
      <c r="K145" s="118"/>
      <c r="L145" s="118"/>
      <c r="M145" s="118"/>
      <c r="N145" s="172"/>
      <c r="O145" s="261"/>
    </row>
    <row r="146" spans="2:15" s="24" customFormat="1" x14ac:dyDescent="0.2">
      <c r="B146" s="63"/>
      <c r="C146" s="171"/>
      <c r="D146" s="118"/>
      <c r="E146" s="118"/>
      <c r="F146" s="118"/>
      <c r="G146" s="118"/>
      <c r="H146" s="118"/>
      <c r="I146" s="118"/>
      <c r="J146" s="118"/>
      <c r="K146" s="118"/>
      <c r="L146" s="118"/>
      <c r="M146" s="118"/>
      <c r="N146" s="172"/>
      <c r="O146" s="261"/>
    </row>
    <row r="147" spans="2:15" s="24" customFormat="1" x14ac:dyDescent="0.2">
      <c r="B147" s="63"/>
      <c r="C147" s="173"/>
      <c r="D147" s="174"/>
      <c r="E147" s="174"/>
      <c r="F147" s="174"/>
      <c r="G147" s="174"/>
      <c r="H147" s="174"/>
      <c r="I147" s="174"/>
      <c r="J147" s="174"/>
      <c r="K147" s="174"/>
      <c r="L147" s="174"/>
      <c r="M147" s="174"/>
      <c r="N147" s="175"/>
      <c r="O147" s="261"/>
    </row>
    <row r="148" spans="2:15" s="24" customFormat="1" x14ac:dyDescent="0.2">
      <c r="B148" s="64"/>
      <c r="C148" s="67"/>
      <c r="D148" s="67"/>
      <c r="E148" s="67"/>
      <c r="F148" s="67"/>
      <c r="G148" s="67"/>
      <c r="H148" s="67"/>
      <c r="I148" s="67"/>
      <c r="J148" s="67"/>
      <c r="K148" s="67"/>
      <c r="L148" s="67"/>
      <c r="M148" s="67"/>
      <c r="N148" s="67"/>
      <c r="O148" s="66"/>
    </row>
    <row r="149" spans="2:15" s="24" customFormat="1" x14ac:dyDescent="0.2"/>
    <row r="150" spans="2:15" s="24" customFormat="1" x14ac:dyDescent="0.2"/>
    <row r="151" spans="2:15" s="24" customFormat="1" x14ac:dyDescent="0.2"/>
    <row r="163" x14ac:dyDescent="0.2"/>
    <row r="164" x14ac:dyDescent="0.2"/>
    <row r="165" x14ac:dyDescent="0.2"/>
    <row r="166" x14ac:dyDescent="0.2"/>
    <row r="167" x14ac:dyDescent="0.2"/>
    <row r="168" x14ac:dyDescent="0.2"/>
    <row r="169" x14ac:dyDescent="0.2"/>
    <row r="175" x14ac:dyDescent="0.2"/>
    <row r="176" x14ac:dyDescent="0.2"/>
    <row r="182" x14ac:dyDescent="0.2"/>
    <row r="183" x14ac:dyDescent="0.2"/>
    <row r="184" x14ac:dyDescent="0.2"/>
    <row r="185" x14ac:dyDescent="0.2"/>
    <row r="186" x14ac:dyDescent="0.2"/>
    <row r="187" x14ac:dyDescent="0.2"/>
    <row r="193" x14ac:dyDescent="0.2"/>
    <row r="194" x14ac:dyDescent="0.2"/>
    <row r="200" x14ac:dyDescent="0.2"/>
    <row r="201" x14ac:dyDescent="0.2"/>
    <row r="202" x14ac:dyDescent="0.2"/>
    <row r="203" x14ac:dyDescent="0.2"/>
    <row r="204" x14ac:dyDescent="0.2"/>
    <row r="205" x14ac:dyDescent="0.2"/>
    <row r="206" x14ac:dyDescent="0.2"/>
    <row r="207" x14ac:dyDescent="0.2"/>
    <row r="208" x14ac:dyDescent="0.2"/>
  </sheetData>
  <sheetProtection algorithmName="SHA-512" hashValue="EXI+AB0TDhSrTpm8Fml7WVp7lQkwY63sxseAyFL22DzqXATFLollw/6clCzR2VgBO78N0cpChaQHBDUpX+zlpw==" saltValue="bYvslP26vroAUO4f/HzqLg==" spinCount="100000" sheet="1" selectLockedCells="1"/>
  <mergeCells count="166">
    <mergeCell ref="H63:I63"/>
    <mergeCell ref="H62:I62"/>
    <mergeCell ref="J71:L71"/>
    <mergeCell ref="J72:L72"/>
    <mergeCell ref="J73:L73"/>
    <mergeCell ref="J74:L74"/>
    <mergeCell ref="J75:L75"/>
    <mergeCell ref="J62:L62"/>
    <mergeCell ref="J63:L63"/>
    <mergeCell ref="J64:L64"/>
    <mergeCell ref="J65:L65"/>
    <mergeCell ref="J66:L66"/>
    <mergeCell ref="J67:L67"/>
    <mergeCell ref="J68:L68"/>
    <mergeCell ref="J69:L69"/>
    <mergeCell ref="J70:L70"/>
    <mergeCell ref="B79:D79"/>
    <mergeCell ref="F79:G79"/>
    <mergeCell ref="H79:I79"/>
    <mergeCell ref="J79:L79"/>
    <mergeCell ref="H80:I80"/>
    <mergeCell ref="J80:L80"/>
    <mergeCell ref="B77:D77"/>
    <mergeCell ref="F77:G77"/>
    <mergeCell ref="H77:I77"/>
    <mergeCell ref="J77:L77"/>
    <mergeCell ref="B78:D78"/>
    <mergeCell ref="F78:G78"/>
    <mergeCell ref="H78:I78"/>
    <mergeCell ref="J61:L61"/>
    <mergeCell ref="F62:G62"/>
    <mergeCell ref="B71:D71"/>
    <mergeCell ref="B64:D64"/>
    <mergeCell ref="B65:D65"/>
    <mergeCell ref="B69:D69"/>
    <mergeCell ref="B70:D70"/>
    <mergeCell ref="B66:D66"/>
    <mergeCell ref="J78:L78"/>
    <mergeCell ref="F73:G73"/>
    <mergeCell ref="F74:G74"/>
    <mergeCell ref="F75:G75"/>
    <mergeCell ref="H75:I75"/>
    <mergeCell ref="H74:I74"/>
    <mergeCell ref="H73:I73"/>
    <mergeCell ref="H72:I72"/>
    <mergeCell ref="H71:I71"/>
    <mergeCell ref="H70:I70"/>
    <mergeCell ref="H69:I69"/>
    <mergeCell ref="H68:I68"/>
    <mergeCell ref="H67:I67"/>
    <mergeCell ref="H66:I66"/>
    <mergeCell ref="H65:I65"/>
    <mergeCell ref="H64:I64"/>
    <mergeCell ref="O7:U20"/>
    <mergeCell ref="F6:M6"/>
    <mergeCell ref="O6:U6"/>
    <mergeCell ref="B23:D36"/>
    <mergeCell ref="B6:D6"/>
    <mergeCell ref="B7:D20"/>
    <mergeCell ref="B67:D67"/>
    <mergeCell ref="B68:D68"/>
    <mergeCell ref="F63:G63"/>
    <mergeCell ref="F64:G64"/>
    <mergeCell ref="F65:G65"/>
    <mergeCell ref="F66:G66"/>
    <mergeCell ref="F67:G67"/>
    <mergeCell ref="F68:G68"/>
    <mergeCell ref="B59:D59"/>
    <mergeCell ref="F59:G59"/>
    <mergeCell ref="H59:I59"/>
    <mergeCell ref="J59:L59"/>
    <mergeCell ref="B60:D60"/>
    <mergeCell ref="F60:G60"/>
    <mergeCell ref="H60:I60"/>
    <mergeCell ref="J60:L60"/>
    <mergeCell ref="B61:D61"/>
    <mergeCell ref="F61:G61"/>
    <mergeCell ref="C136:N140"/>
    <mergeCell ref="O136:O140"/>
    <mergeCell ref="C143:N147"/>
    <mergeCell ref="O143:O147"/>
    <mergeCell ref="C118:N122"/>
    <mergeCell ref="O118:O122"/>
    <mergeCell ref="B101:D101"/>
    <mergeCell ref="AM6:AS6"/>
    <mergeCell ref="AM7:AS20"/>
    <mergeCell ref="AE6:AK6"/>
    <mergeCell ref="AE7:AK20"/>
    <mergeCell ref="W6:AC6"/>
    <mergeCell ref="W7:AC20"/>
    <mergeCell ref="F23:M36"/>
    <mergeCell ref="O23:U36"/>
    <mergeCell ref="F7:M20"/>
    <mergeCell ref="W23:AC36"/>
    <mergeCell ref="AM23:AS36"/>
    <mergeCell ref="B39:D52"/>
    <mergeCell ref="F39:M52"/>
    <mergeCell ref="O39:U52"/>
    <mergeCell ref="W39:AC52"/>
    <mergeCell ref="AE39:AK52"/>
    <mergeCell ref="AM39:AS52"/>
    <mergeCell ref="C125:N129"/>
    <mergeCell ref="O125:O129"/>
    <mergeCell ref="B108:D108"/>
    <mergeCell ref="F108:J108"/>
    <mergeCell ref="L108:M108"/>
    <mergeCell ref="O108:P108"/>
    <mergeCell ref="B103:D103"/>
    <mergeCell ref="F103:J103"/>
    <mergeCell ref="L103:M103"/>
    <mergeCell ref="O103:P103"/>
    <mergeCell ref="B104:D104"/>
    <mergeCell ref="F104:J104"/>
    <mergeCell ref="L104:M104"/>
    <mergeCell ref="O104:P104"/>
    <mergeCell ref="B105:D105"/>
    <mergeCell ref="F105:J105"/>
    <mergeCell ref="L105:M105"/>
    <mergeCell ref="B107:D107"/>
    <mergeCell ref="F107:J107"/>
    <mergeCell ref="L107:M107"/>
    <mergeCell ref="O107:P107"/>
    <mergeCell ref="B106:D106"/>
    <mergeCell ref="F106:J106"/>
    <mergeCell ref="L106:M106"/>
    <mergeCell ref="O106:P106"/>
    <mergeCell ref="F100:J100"/>
    <mergeCell ref="L100:M100"/>
    <mergeCell ref="O100:P100"/>
    <mergeCell ref="B98:D98"/>
    <mergeCell ref="F98:J98"/>
    <mergeCell ref="L98:M98"/>
    <mergeCell ref="O98:P98"/>
    <mergeCell ref="B99:D99"/>
    <mergeCell ref="F99:J99"/>
    <mergeCell ref="L99:M99"/>
    <mergeCell ref="O99:P99"/>
    <mergeCell ref="F101:J101"/>
    <mergeCell ref="L101:M101"/>
    <mergeCell ref="O101:P101"/>
    <mergeCell ref="B102:D102"/>
    <mergeCell ref="F102:J102"/>
    <mergeCell ref="AE23:AK36"/>
    <mergeCell ref="L102:M102"/>
    <mergeCell ref="O102:P102"/>
    <mergeCell ref="B100:D100"/>
    <mergeCell ref="O105:P105"/>
    <mergeCell ref="F91:G91"/>
    <mergeCell ref="F86:G86"/>
    <mergeCell ref="F87:G87"/>
    <mergeCell ref="F89:G89"/>
    <mergeCell ref="B62:D62"/>
    <mergeCell ref="B63:D63"/>
    <mergeCell ref="B72:D72"/>
    <mergeCell ref="B73:D73"/>
    <mergeCell ref="B74:D74"/>
    <mergeCell ref="F70:G70"/>
    <mergeCell ref="F69:G69"/>
    <mergeCell ref="F71:G71"/>
    <mergeCell ref="F72:G72"/>
    <mergeCell ref="B75:D75"/>
    <mergeCell ref="B76:D76"/>
    <mergeCell ref="F76:G76"/>
    <mergeCell ref="H76:I76"/>
    <mergeCell ref="J76:L76"/>
    <mergeCell ref="H61:I61"/>
  </mergeCells>
  <conditionalFormatting sqref="A1:AT151">
    <cfRule type="expression" dxfId="38" priority="3333" stopIfTrue="1">
      <formula>$A$58="NO"</formula>
    </cfRule>
  </conditionalFormatting>
  <conditionalFormatting sqref="B99:B108 F99:J108 L99:M108 O99:P108">
    <cfRule type="expression" dxfId="37" priority="7" stopIfTrue="1">
      <formula>NOT(ISNUMBER(INDIRECT(ADDRESS(ROW(),1))))</formula>
    </cfRule>
  </conditionalFormatting>
  <conditionalFormatting sqref="B85:I85 B86:E91 H86:I91 B92:I92">
    <cfRule type="expression" dxfId="36" priority="3335" stopIfTrue="1">
      <formula>#REF!="NO"</formula>
    </cfRule>
  </conditionalFormatting>
  <conditionalFormatting sqref="F86:G86 F88:G88 F90:G90">
    <cfRule type="expression" dxfId="35" priority="4" stopIfTrue="1">
      <formula>$A$125="NO"</formula>
    </cfRule>
  </conditionalFormatting>
  <conditionalFormatting sqref="F87:G87">
    <cfRule type="expression" dxfId="34" priority="3" stopIfTrue="1">
      <formula>$A$104="NO"</formula>
    </cfRule>
  </conditionalFormatting>
  <conditionalFormatting sqref="F89:G89">
    <cfRule type="expression" dxfId="33" priority="2" stopIfTrue="1">
      <formula>$A$104="NO"</formula>
    </cfRule>
  </conditionalFormatting>
  <conditionalFormatting sqref="F91:G91">
    <cfRule type="expression" dxfId="32" priority="1" stopIfTrue="1">
      <formula>$A$104="NO"</formula>
    </cfRule>
  </conditionalFormatting>
  <dataValidations count="4">
    <dataValidation type="list" allowBlank="1" showInputMessage="1" showErrorMessage="1" sqref="G76:G79 F61:F79 G61 H60:H79 I76:I79 I60:I61" xr:uid="{00000000-0002-0000-0500-000000000000}">
      <formula1>DIAS120</formula1>
    </dataValidation>
    <dataValidation type="decimal" operator="greaterThanOrEqual" allowBlank="1" showInputMessage="1" showErrorMessage="1" sqref="O99:P108 C89 C91 C87" xr:uid="{00000000-0002-0000-0500-000001000000}">
      <formula1>0</formula1>
    </dataValidation>
    <dataValidation type="list" allowBlank="1" showInputMessage="1" showErrorMessage="1" sqref="D133 D115 D113" xr:uid="{00000000-0002-0000-0500-000002000000}">
      <formula1>SI_NO</formula1>
    </dataValidation>
    <dataValidation operator="greaterThanOrEqual" allowBlank="1" showInputMessage="1" showErrorMessage="1" sqref="B87 B89 B91" xr:uid="{CA5C5545-22A3-4BF3-91B8-34AF2263A224}"/>
  </dataValidations>
  <pageMargins left="0.7" right="0.7" top="0.75" bottom="0.75" header="0.3" footer="0.3"/>
  <pageSetup orientation="portrait" verticalDpi="0" r:id="rId1"/>
  <headerFooter>
    <oddHeader>&amp;R&amp;"Aptos"&amp;10&amp;KFF0000 Información pública&amp;1#_x000D_</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indexed="52"/>
  </sheetPr>
  <dimension ref="A1:S235"/>
  <sheetViews>
    <sheetView workbookViewId="0">
      <selection activeCell="D8" sqref="D8:E8"/>
    </sheetView>
  </sheetViews>
  <sheetFormatPr baseColWidth="10" defaultColWidth="0" defaultRowHeight="12.75" zeroHeight="1" x14ac:dyDescent="0.2"/>
  <cols>
    <col min="1" max="1" width="4.28515625" style="1" customWidth="1"/>
    <col min="2" max="2" width="14.7109375" style="1" customWidth="1"/>
    <col min="3" max="3" width="14.140625" style="1" customWidth="1"/>
    <col min="4" max="4" width="4.28515625" style="1" customWidth="1"/>
    <col min="5" max="5" width="11.42578125" style="1" customWidth="1"/>
    <col min="6" max="6" width="8.5703125" style="1" customWidth="1"/>
    <col min="7" max="9" width="11.42578125" style="1" customWidth="1"/>
    <col min="10" max="10" width="4.28515625" style="1" customWidth="1"/>
    <col min="11" max="11" width="11.42578125" style="1" customWidth="1"/>
    <col min="12" max="12" width="14.140625" style="1" customWidth="1"/>
    <col min="13" max="13" width="4.28515625" style="1" customWidth="1"/>
    <col min="14" max="18" width="11.42578125" style="1" customWidth="1"/>
    <col min="19" max="19" width="4.28515625" style="1" customWidth="1"/>
    <col min="20" max="16384" width="0" style="1" hidden="1"/>
  </cols>
  <sheetData>
    <row r="1" spans="1:19" x14ac:dyDescent="0.2">
      <c r="A1" s="24"/>
      <c r="B1" s="24"/>
      <c r="C1" s="24"/>
      <c r="D1" s="24"/>
      <c r="E1" s="24"/>
      <c r="F1" s="24"/>
      <c r="G1" s="24"/>
      <c r="H1" s="24"/>
      <c r="I1" s="24"/>
      <c r="J1" s="24"/>
      <c r="K1" s="24"/>
      <c r="L1" s="24"/>
      <c r="M1" s="24"/>
      <c r="N1" s="24"/>
      <c r="O1" s="24"/>
      <c r="P1" s="24"/>
      <c r="Q1" s="24"/>
      <c r="R1" s="24"/>
      <c r="S1" s="24"/>
    </row>
    <row r="2" spans="1:19" s="20" customFormat="1" ht="22.5" customHeight="1" x14ac:dyDescent="0.2">
      <c r="A2" s="19" t="s">
        <v>191</v>
      </c>
    </row>
    <row r="3" spans="1:19" x14ac:dyDescent="0.2">
      <c r="A3" s="24"/>
      <c r="B3" s="24"/>
      <c r="C3" s="24"/>
      <c r="D3" s="24"/>
      <c r="E3" s="24"/>
      <c r="F3" s="24"/>
      <c r="G3" s="24"/>
      <c r="H3" s="24"/>
      <c r="I3" s="24"/>
      <c r="J3" s="24"/>
      <c r="K3" s="24"/>
      <c r="L3" s="24"/>
      <c r="M3" s="24"/>
      <c r="N3" s="24"/>
      <c r="O3" s="24"/>
      <c r="P3" s="24"/>
      <c r="Q3" s="24"/>
      <c r="R3" s="24"/>
      <c r="S3" s="24"/>
    </row>
    <row r="4" spans="1:19" x14ac:dyDescent="0.2">
      <c r="A4" s="24"/>
      <c r="B4" s="24"/>
      <c r="C4" s="24"/>
      <c r="D4" s="24"/>
      <c r="E4" s="24"/>
      <c r="F4" s="24"/>
      <c r="G4" s="24"/>
      <c r="H4" s="24"/>
      <c r="I4" s="24"/>
      <c r="J4" s="24"/>
      <c r="K4" s="24"/>
      <c r="L4" s="24"/>
      <c r="M4" s="24"/>
      <c r="N4" s="24"/>
      <c r="O4" s="24"/>
      <c r="P4" s="24"/>
      <c r="Q4" s="24"/>
      <c r="R4" s="24"/>
      <c r="S4" s="24"/>
    </row>
    <row r="5" spans="1:19" x14ac:dyDescent="0.2">
      <c r="A5" s="24"/>
      <c r="B5" s="24"/>
      <c r="C5" s="24"/>
      <c r="D5" s="24"/>
      <c r="E5" s="24"/>
      <c r="F5" s="24"/>
      <c r="G5" s="24"/>
      <c r="H5" s="24"/>
      <c r="I5" s="24"/>
      <c r="J5" s="24"/>
      <c r="K5" s="24"/>
      <c r="L5" s="24"/>
      <c r="M5" s="24"/>
      <c r="N5" s="24"/>
      <c r="O5" s="24"/>
      <c r="P5" s="24"/>
      <c r="Q5" s="24"/>
      <c r="R5" s="24"/>
      <c r="S5" s="24"/>
    </row>
    <row r="6" spans="1:19" x14ac:dyDescent="0.2">
      <c r="A6" s="24"/>
      <c r="B6" s="23" t="s">
        <v>192</v>
      </c>
      <c r="C6" s="24"/>
      <c r="D6" s="24"/>
      <c r="E6" s="24"/>
      <c r="F6" s="24"/>
      <c r="G6" s="24"/>
      <c r="H6" s="24"/>
      <c r="I6" s="24"/>
      <c r="J6" s="24"/>
      <c r="K6" s="24"/>
      <c r="L6" s="24"/>
      <c r="M6" s="24"/>
      <c r="N6" s="24"/>
      <c r="O6" s="24"/>
      <c r="P6" s="24"/>
      <c r="Q6" s="24"/>
      <c r="R6" s="24"/>
      <c r="S6" s="24"/>
    </row>
    <row r="7" spans="1:19" x14ac:dyDescent="0.2">
      <c r="A7" s="24"/>
      <c r="B7" s="24"/>
      <c r="C7" s="24"/>
      <c r="D7" s="24"/>
      <c r="E7" s="24"/>
      <c r="F7" s="24"/>
      <c r="G7" s="24"/>
      <c r="H7" s="24"/>
      <c r="I7" s="24"/>
      <c r="J7" s="24"/>
      <c r="K7" s="24"/>
      <c r="L7" s="24"/>
      <c r="M7" s="24"/>
      <c r="N7" s="24"/>
      <c r="O7" s="24"/>
      <c r="P7" s="24"/>
      <c r="Q7" s="24"/>
      <c r="R7" s="24"/>
      <c r="S7" s="24"/>
    </row>
    <row r="8" spans="1:19" x14ac:dyDescent="0.2">
      <c r="A8" s="24"/>
      <c r="B8" s="24"/>
      <c r="C8" s="24" t="s">
        <v>193</v>
      </c>
      <c r="D8" s="277">
        <v>3</v>
      </c>
      <c r="E8" s="279"/>
      <c r="F8" s="24"/>
      <c r="G8" s="24"/>
      <c r="H8" s="24"/>
      <c r="I8" s="24"/>
      <c r="J8" s="24"/>
      <c r="K8" s="24"/>
      <c r="L8" s="24"/>
      <c r="M8" s="24"/>
      <c r="N8" s="24"/>
      <c r="O8" s="24"/>
      <c r="P8" s="24"/>
      <c r="Q8" s="24"/>
      <c r="R8" s="24"/>
      <c r="S8" s="24"/>
    </row>
    <row r="9" spans="1:19" x14ac:dyDescent="0.2">
      <c r="A9" s="24"/>
      <c r="B9" s="24"/>
      <c r="C9" s="24"/>
      <c r="D9" s="24"/>
      <c r="E9" s="24"/>
      <c r="F9" s="24"/>
      <c r="G9" s="24"/>
      <c r="H9" s="24"/>
      <c r="I9" s="24"/>
      <c r="J9" s="24"/>
      <c r="K9" s="24"/>
      <c r="L9" s="24"/>
      <c r="M9" s="24"/>
      <c r="N9" s="24"/>
      <c r="O9" s="24"/>
      <c r="P9" s="24"/>
      <c r="Q9" s="24"/>
      <c r="R9" s="24"/>
      <c r="S9" s="24"/>
    </row>
    <row r="10" spans="1:19" x14ac:dyDescent="0.2">
      <c r="A10" s="24"/>
      <c r="B10" s="24"/>
      <c r="C10" s="24"/>
      <c r="D10" s="24"/>
      <c r="E10" s="24"/>
      <c r="F10" s="24"/>
      <c r="G10" s="24"/>
      <c r="H10" s="24"/>
      <c r="I10" s="24"/>
      <c r="J10" s="24"/>
      <c r="K10" s="24"/>
      <c r="L10" s="24"/>
      <c r="M10" s="24"/>
      <c r="N10" s="24"/>
      <c r="O10" s="24"/>
      <c r="P10" s="24"/>
      <c r="Q10" s="24"/>
      <c r="R10" s="24"/>
      <c r="S10" s="24"/>
    </row>
    <row r="11" spans="1:19" x14ac:dyDescent="0.2">
      <c r="A11" s="24"/>
      <c r="B11" s="23" t="s">
        <v>194</v>
      </c>
      <c r="C11" s="24"/>
      <c r="D11" s="24"/>
      <c r="E11" s="24"/>
      <c r="F11" s="24"/>
      <c r="G11" s="24"/>
      <c r="H11" s="24"/>
      <c r="I11" s="24"/>
      <c r="J11" s="24"/>
      <c r="K11" s="24"/>
      <c r="L11" s="24"/>
      <c r="M11" s="24"/>
      <c r="N11" s="24"/>
      <c r="O11" s="24"/>
      <c r="P11" s="24"/>
      <c r="Q11" s="24"/>
      <c r="R11" s="24"/>
      <c r="S11" s="24"/>
    </row>
    <row r="12" spans="1:19" x14ac:dyDescent="0.2">
      <c r="A12" s="24"/>
      <c r="B12" s="24"/>
      <c r="C12" s="24"/>
      <c r="D12" s="24"/>
      <c r="E12" s="24"/>
      <c r="F12" s="24"/>
      <c r="G12" s="24"/>
      <c r="H12" s="24"/>
      <c r="I12" s="24"/>
      <c r="J12" s="24"/>
      <c r="K12" s="24"/>
      <c r="L12" s="24"/>
      <c r="M12" s="24"/>
      <c r="N12" s="24"/>
      <c r="O12" s="24"/>
      <c r="P12" s="24"/>
      <c r="Q12" s="24"/>
      <c r="R12" s="24"/>
      <c r="S12" s="24"/>
    </row>
    <row r="13" spans="1:19" x14ac:dyDescent="0.2">
      <c r="A13" s="24"/>
      <c r="B13" s="24"/>
      <c r="C13" s="24" t="s">
        <v>195</v>
      </c>
      <c r="D13" s="277" t="s">
        <v>72</v>
      </c>
      <c r="E13" s="278"/>
      <c r="F13" s="279"/>
      <c r="G13" s="24"/>
      <c r="H13" s="24"/>
      <c r="I13" s="24"/>
      <c r="J13" s="24"/>
      <c r="K13" s="24"/>
      <c r="L13" s="24"/>
      <c r="M13" s="24"/>
      <c r="N13" s="24"/>
      <c r="O13" s="24"/>
      <c r="P13" s="24"/>
      <c r="Q13" s="24"/>
      <c r="R13" s="24"/>
      <c r="S13" s="24"/>
    </row>
    <row r="14" spans="1:19" x14ac:dyDescent="0.2">
      <c r="A14" s="24"/>
      <c r="B14" s="24"/>
      <c r="C14" s="24"/>
      <c r="D14" s="24"/>
      <c r="E14" s="24"/>
      <c r="F14" s="24"/>
      <c r="G14" s="24"/>
      <c r="H14" s="24"/>
      <c r="I14" s="24"/>
      <c r="J14" s="24"/>
      <c r="K14" s="24"/>
      <c r="L14" s="24"/>
      <c r="M14" s="27" t="s">
        <v>57</v>
      </c>
      <c r="N14" s="28">
        <v>100</v>
      </c>
      <c r="O14" s="24"/>
      <c r="P14" s="24"/>
      <c r="Q14" s="24"/>
      <c r="R14" s="24"/>
      <c r="S14" s="24"/>
    </row>
    <row r="15" spans="1:19" x14ac:dyDescent="0.2">
      <c r="A15" s="24"/>
      <c r="B15" s="24"/>
      <c r="C15" s="24"/>
      <c r="D15" s="24"/>
      <c r="E15" s="24" t="s">
        <v>196</v>
      </c>
      <c r="F15" s="158" t="s">
        <v>1791</v>
      </c>
      <c r="G15" s="159"/>
      <c r="H15" s="159"/>
      <c r="I15" s="159"/>
      <c r="J15" s="159"/>
      <c r="K15" s="159"/>
      <c r="L15" s="159"/>
      <c r="M15" s="159"/>
      <c r="N15" s="160"/>
      <c r="O15" s="176" t="str">
        <f>IF(LEN(SUBSTITUTE(F15," ",""))&gt;N14,"El máximo de caracteres permitido es "&amp;N14,"")</f>
        <v/>
      </c>
      <c r="P15" s="176"/>
      <c r="Q15" s="176"/>
      <c r="R15" s="24"/>
      <c r="S15" s="24"/>
    </row>
    <row r="16" spans="1:19" x14ac:dyDescent="0.2">
      <c r="A16" s="24"/>
      <c r="B16" s="24"/>
      <c r="C16" s="24"/>
      <c r="D16" s="24"/>
      <c r="E16" s="24"/>
      <c r="F16" s="274"/>
      <c r="G16" s="275"/>
      <c r="H16" s="275"/>
      <c r="I16" s="275"/>
      <c r="J16" s="275"/>
      <c r="K16" s="275"/>
      <c r="L16" s="275"/>
      <c r="M16" s="275"/>
      <c r="N16" s="276"/>
      <c r="O16" s="176"/>
      <c r="P16" s="176"/>
      <c r="Q16" s="176"/>
      <c r="R16" s="24"/>
      <c r="S16" s="24"/>
    </row>
    <row r="17" spans="1:19" x14ac:dyDescent="0.2">
      <c r="A17" s="24"/>
      <c r="B17" s="24"/>
      <c r="C17" s="24"/>
      <c r="D17" s="24"/>
      <c r="E17" s="24"/>
      <c r="F17" s="24"/>
      <c r="G17" s="24"/>
      <c r="H17" s="24"/>
      <c r="I17" s="24"/>
      <c r="J17" s="24"/>
      <c r="K17" s="24"/>
      <c r="L17" s="24"/>
      <c r="M17" s="24"/>
      <c r="N17" s="24"/>
      <c r="O17" s="24"/>
      <c r="P17" s="24"/>
      <c r="Q17" s="24"/>
      <c r="R17" s="24"/>
      <c r="S17" s="24"/>
    </row>
    <row r="18" spans="1:19" x14ac:dyDescent="0.2">
      <c r="A18" s="24"/>
      <c r="B18" s="24"/>
      <c r="C18" s="24"/>
      <c r="D18" s="24"/>
      <c r="E18" s="24"/>
      <c r="F18" s="24"/>
      <c r="G18" s="24"/>
      <c r="H18" s="24"/>
      <c r="I18" s="24"/>
      <c r="J18" s="24"/>
      <c r="K18" s="24"/>
      <c r="L18" s="24"/>
      <c r="M18" s="24"/>
      <c r="N18" s="24"/>
      <c r="O18" s="24"/>
      <c r="P18" s="24"/>
      <c r="Q18" s="24"/>
      <c r="R18" s="24"/>
      <c r="S18" s="24"/>
    </row>
    <row r="19" spans="1:19" x14ac:dyDescent="0.2">
      <c r="A19" s="24"/>
      <c r="B19" s="23" t="s">
        <v>197</v>
      </c>
      <c r="C19" s="24"/>
      <c r="D19" s="24"/>
      <c r="E19" s="24"/>
      <c r="F19" s="24"/>
      <c r="G19" s="24"/>
      <c r="H19" s="24"/>
      <c r="I19" s="24"/>
      <c r="J19" s="24"/>
      <c r="K19" s="24"/>
      <c r="L19" s="24"/>
      <c r="M19" s="24"/>
      <c r="N19" s="24"/>
      <c r="O19" s="24"/>
      <c r="P19" s="24"/>
      <c r="Q19" s="24"/>
      <c r="R19" s="24"/>
      <c r="S19" s="24"/>
    </row>
    <row r="20" spans="1:19" x14ac:dyDescent="0.2">
      <c r="A20" s="24"/>
      <c r="B20" s="24"/>
      <c r="C20" s="24"/>
      <c r="D20" s="24"/>
      <c r="E20" s="24"/>
      <c r="F20" s="24"/>
      <c r="G20" s="24"/>
      <c r="H20" s="24"/>
      <c r="I20" s="24"/>
      <c r="J20" s="24"/>
      <c r="K20" s="24"/>
      <c r="L20" s="24"/>
      <c r="M20" s="24"/>
      <c r="N20" s="24"/>
      <c r="O20" s="24"/>
      <c r="P20" s="24"/>
      <c r="Q20" s="24"/>
      <c r="R20" s="24"/>
      <c r="S20" s="24"/>
    </row>
    <row r="21" spans="1:19" x14ac:dyDescent="0.2">
      <c r="A21" s="24"/>
      <c r="B21" s="24"/>
      <c r="C21" s="24" t="s">
        <v>198</v>
      </c>
      <c r="D21" s="277">
        <v>30</v>
      </c>
      <c r="E21" s="279"/>
      <c r="F21" s="24"/>
      <c r="G21" s="24"/>
      <c r="H21" s="24"/>
      <c r="I21" s="24"/>
      <c r="J21" s="24"/>
      <c r="K21" s="24"/>
      <c r="L21" s="24"/>
      <c r="M21" s="24"/>
      <c r="N21" s="24"/>
      <c r="O21" s="24"/>
      <c r="P21" s="24"/>
      <c r="Q21" s="24"/>
      <c r="R21" s="24"/>
      <c r="S21" s="24"/>
    </row>
    <row r="22" spans="1:19" x14ac:dyDescent="0.2">
      <c r="A22" s="24"/>
      <c r="B22" s="24"/>
      <c r="C22" s="24"/>
      <c r="D22" s="24"/>
      <c r="E22" s="24"/>
      <c r="F22" s="24"/>
      <c r="G22" s="24"/>
      <c r="H22" s="24"/>
      <c r="I22" s="24"/>
      <c r="J22" s="24"/>
      <c r="K22" s="24"/>
      <c r="L22" s="24"/>
      <c r="M22" s="24"/>
      <c r="N22" s="24"/>
      <c r="O22" s="24"/>
      <c r="P22" s="24"/>
      <c r="Q22" s="24"/>
      <c r="R22" s="24"/>
      <c r="S22" s="24"/>
    </row>
    <row r="23" spans="1:19" x14ac:dyDescent="0.2">
      <c r="A23" s="24"/>
      <c r="B23" s="24"/>
      <c r="C23" s="24"/>
      <c r="D23" s="24"/>
      <c r="E23" s="24"/>
      <c r="F23" s="24"/>
      <c r="G23" s="24"/>
      <c r="H23" s="24"/>
      <c r="I23" s="24"/>
      <c r="J23" s="24"/>
      <c r="K23" s="24"/>
      <c r="L23" s="24"/>
      <c r="M23" s="24"/>
      <c r="N23" s="24"/>
      <c r="O23" s="24"/>
      <c r="P23" s="24"/>
      <c r="Q23" s="24"/>
      <c r="R23" s="24"/>
      <c r="S23" s="24"/>
    </row>
    <row r="24" spans="1:19" x14ac:dyDescent="0.2">
      <c r="A24" s="24"/>
      <c r="B24" s="23" t="s">
        <v>199</v>
      </c>
      <c r="C24" s="24"/>
      <c r="D24" s="24"/>
      <c r="E24" s="24"/>
      <c r="F24" s="24"/>
      <c r="G24" s="24"/>
      <c r="H24" s="24"/>
      <c r="I24" s="24"/>
      <c r="J24" s="24"/>
      <c r="K24" s="24"/>
      <c r="L24" s="24"/>
      <c r="M24" s="24"/>
      <c r="N24" s="24"/>
      <c r="O24" s="24"/>
      <c r="P24" s="24"/>
      <c r="Q24" s="24"/>
      <c r="R24" s="24"/>
      <c r="S24" s="24"/>
    </row>
    <row r="25" spans="1:19" x14ac:dyDescent="0.2">
      <c r="A25" s="24"/>
      <c r="B25" s="24"/>
      <c r="C25" s="24"/>
      <c r="D25" s="24"/>
      <c r="E25" s="24"/>
      <c r="F25" s="24"/>
      <c r="G25" s="24"/>
      <c r="H25" s="24"/>
      <c r="I25" s="24"/>
      <c r="J25" s="24"/>
      <c r="K25" s="24"/>
      <c r="L25" s="24"/>
      <c r="M25" s="24"/>
      <c r="N25" s="24"/>
      <c r="O25" s="24"/>
      <c r="P25" s="24"/>
      <c r="Q25" s="24"/>
      <c r="R25" s="24"/>
      <c r="S25" s="24"/>
    </row>
    <row r="26" spans="1:19" x14ac:dyDescent="0.2">
      <c r="A26" s="24"/>
      <c r="B26" s="24"/>
      <c r="C26" s="24" t="s">
        <v>198</v>
      </c>
      <c r="D26" s="277">
        <v>30</v>
      </c>
      <c r="E26" s="279"/>
      <c r="F26" s="24"/>
      <c r="G26" s="24"/>
      <c r="H26" s="24"/>
      <c r="I26" s="24"/>
      <c r="J26" s="24"/>
      <c r="K26" s="24"/>
      <c r="L26" s="24"/>
      <c r="M26" s="24"/>
      <c r="N26" s="24"/>
      <c r="O26" s="24"/>
      <c r="P26" s="24"/>
      <c r="Q26" s="24"/>
      <c r="R26" s="24"/>
      <c r="S26" s="24"/>
    </row>
    <row r="27" spans="1:19" x14ac:dyDescent="0.2">
      <c r="A27" s="24"/>
      <c r="B27" s="24"/>
      <c r="C27" s="24"/>
      <c r="D27" s="24"/>
      <c r="E27" s="24"/>
      <c r="F27" s="24"/>
      <c r="G27" s="24"/>
      <c r="H27" s="24"/>
      <c r="I27" s="24"/>
      <c r="J27" s="24"/>
      <c r="K27" s="24"/>
      <c r="L27" s="24"/>
      <c r="M27" s="24"/>
      <c r="N27" s="24"/>
      <c r="O27" s="24"/>
      <c r="P27" s="24"/>
      <c r="Q27" s="24"/>
      <c r="R27" s="24"/>
      <c r="S27" s="24"/>
    </row>
    <row r="28" spans="1:19" x14ac:dyDescent="0.2">
      <c r="A28" s="24"/>
      <c r="B28" s="24"/>
      <c r="C28" s="24"/>
      <c r="D28" s="24"/>
      <c r="E28" s="24"/>
      <c r="F28" s="24"/>
      <c r="G28" s="24"/>
      <c r="H28" s="24"/>
      <c r="I28" s="24"/>
      <c r="J28" s="24"/>
      <c r="K28" s="24"/>
      <c r="L28" s="24"/>
      <c r="M28" s="24"/>
      <c r="N28" s="24"/>
      <c r="O28" s="24"/>
      <c r="P28" s="24"/>
      <c r="Q28" s="24"/>
      <c r="R28" s="24"/>
      <c r="S28" s="24"/>
    </row>
    <row r="29" spans="1:19" x14ac:dyDescent="0.2">
      <c r="A29" s="24"/>
      <c r="B29" s="23" t="s">
        <v>200</v>
      </c>
      <c r="C29" s="24"/>
      <c r="D29" s="24"/>
      <c r="E29" s="24"/>
      <c r="F29" s="24"/>
      <c r="G29" s="24"/>
      <c r="H29" s="24"/>
      <c r="I29" s="24"/>
      <c r="J29" s="24"/>
      <c r="K29" s="24"/>
      <c r="L29" s="24"/>
      <c r="M29" s="24"/>
      <c r="N29" s="24"/>
      <c r="O29" s="24"/>
      <c r="P29" s="24"/>
      <c r="Q29" s="24"/>
      <c r="R29" s="24"/>
      <c r="S29" s="24"/>
    </row>
    <row r="30" spans="1:19" x14ac:dyDescent="0.2">
      <c r="A30" s="24"/>
      <c r="B30" s="24"/>
      <c r="C30" s="24"/>
      <c r="D30" s="24"/>
      <c r="E30" s="24"/>
      <c r="F30" s="24"/>
      <c r="G30" s="24"/>
      <c r="H30" s="24"/>
      <c r="I30" s="24"/>
      <c r="J30" s="24"/>
      <c r="K30" s="24"/>
      <c r="L30" s="24"/>
      <c r="M30" s="24"/>
      <c r="N30" s="24"/>
      <c r="O30" s="24"/>
      <c r="P30" s="24"/>
      <c r="Q30" s="24"/>
      <c r="R30" s="24"/>
      <c r="S30" s="24"/>
    </row>
    <row r="31" spans="1:19" x14ac:dyDescent="0.2">
      <c r="A31" s="24"/>
      <c r="B31" s="24"/>
      <c r="C31" s="24" t="s">
        <v>198</v>
      </c>
      <c r="D31" s="277">
        <v>30</v>
      </c>
      <c r="E31" s="279"/>
      <c r="F31" s="24"/>
      <c r="G31" s="24"/>
      <c r="H31" s="24"/>
      <c r="I31" s="24"/>
      <c r="J31" s="24"/>
      <c r="K31" s="24"/>
      <c r="L31" s="24"/>
      <c r="M31" s="24"/>
      <c r="N31" s="24"/>
      <c r="O31" s="24"/>
      <c r="P31" s="24"/>
      <c r="Q31" s="24"/>
      <c r="R31" s="24"/>
      <c r="S31" s="24"/>
    </row>
    <row r="32" spans="1:19" x14ac:dyDescent="0.2">
      <c r="A32" s="24"/>
      <c r="B32" s="24"/>
      <c r="C32" s="24"/>
      <c r="D32" s="24"/>
      <c r="E32" s="24"/>
      <c r="F32" s="24"/>
      <c r="G32" s="24"/>
      <c r="H32" s="24"/>
      <c r="I32" s="24"/>
      <c r="J32" s="24"/>
      <c r="K32" s="24"/>
      <c r="L32" s="24"/>
      <c r="M32" s="24"/>
      <c r="N32" s="24"/>
      <c r="O32" s="24"/>
      <c r="P32" s="24"/>
      <c r="Q32" s="24"/>
      <c r="R32" s="24"/>
      <c r="S32" s="24"/>
    </row>
    <row r="33" spans="1:19" x14ac:dyDescent="0.2">
      <c r="A33" s="24"/>
      <c r="B33" s="24"/>
      <c r="C33" s="24"/>
      <c r="D33" s="24"/>
      <c r="E33" s="24"/>
      <c r="F33" s="24"/>
      <c r="G33" s="24"/>
      <c r="H33" s="24"/>
      <c r="I33" s="24"/>
      <c r="J33" s="24"/>
      <c r="K33" s="24"/>
      <c r="L33" s="24"/>
      <c r="M33" s="24"/>
      <c r="N33" s="24"/>
      <c r="O33" s="24"/>
      <c r="P33" s="24"/>
      <c r="Q33" s="24"/>
      <c r="R33" s="24"/>
      <c r="S33" s="24"/>
    </row>
    <row r="34" spans="1:19" x14ac:dyDescent="0.2">
      <c r="A34" s="24"/>
      <c r="B34" s="23" t="s">
        <v>201</v>
      </c>
      <c r="C34" s="24"/>
      <c r="D34" s="24"/>
      <c r="E34" s="24"/>
      <c r="F34" s="24"/>
      <c r="G34" s="24"/>
      <c r="H34" s="24"/>
      <c r="I34" s="24"/>
      <c r="J34" s="24"/>
      <c r="K34" s="24"/>
      <c r="L34" s="24"/>
      <c r="M34" s="24"/>
      <c r="N34" s="24"/>
      <c r="O34" s="24"/>
      <c r="P34" s="24"/>
      <c r="Q34" s="24"/>
      <c r="R34" s="24"/>
      <c r="S34" s="24"/>
    </row>
    <row r="35" spans="1:19" x14ac:dyDescent="0.2">
      <c r="A35" s="24"/>
      <c r="B35" s="24"/>
      <c r="C35" s="24"/>
      <c r="D35" s="24"/>
      <c r="E35" s="24"/>
      <c r="F35" s="24"/>
      <c r="G35" s="24"/>
      <c r="H35" s="24"/>
      <c r="I35" s="24"/>
      <c r="J35" s="24"/>
      <c r="K35" s="24"/>
      <c r="L35" s="24"/>
      <c r="M35" s="24"/>
      <c r="N35" s="24"/>
      <c r="O35" s="24"/>
      <c r="P35" s="24"/>
      <c r="Q35" s="24"/>
      <c r="R35" s="24"/>
      <c r="S35" s="24"/>
    </row>
    <row r="36" spans="1:19" x14ac:dyDescent="0.2">
      <c r="A36" s="24"/>
      <c r="B36" s="24"/>
      <c r="C36" s="29" t="s">
        <v>202</v>
      </c>
      <c r="D36" s="277" t="s">
        <v>759</v>
      </c>
      <c r="E36" s="278"/>
      <c r="F36" s="279"/>
      <c r="G36" s="24"/>
      <c r="H36" s="24"/>
      <c r="I36" s="24"/>
      <c r="J36" s="24"/>
      <c r="K36" s="24"/>
      <c r="L36" s="24"/>
      <c r="M36" s="24"/>
      <c r="N36" s="24"/>
      <c r="O36" s="24"/>
      <c r="P36" s="24"/>
      <c r="Q36" s="24"/>
      <c r="R36" s="24"/>
      <c r="S36" s="24"/>
    </row>
    <row r="37" spans="1:19" x14ac:dyDescent="0.2">
      <c r="A37" s="24"/>
      <c r="B37" s="24"/>
      <c r="C37" s="24"/>
      <c r="D37" s="24"/>
      <c r="E37" s="24"/>
      <c r="F37" s="24"/>
      <c r="G37" s="24"/>
      <c r="H37" s="24"/>
      <c r="I37" s="24"/>
      <c r="J37" s="24"/>
      <c r="K37" s="24"/>
      <c r="L37" s="24"/>
      <c r="M37" s="27" t="s">
        <v>57</v>
      </c>
      <c r="N37" s="28">
        <v>100</v>
      </c>
      <c r="O37" s="24"/>
      <c r="P37" s="24"/>
      <c r="Q37" s="24"/>
      <c r="R37" s="24"/>
      <c r="S37" s="24"/>
    </row>
    <row r="38" spans="1:19" x14ac:dyDescent="0.2">
      <c r="A38" s="24"/>
      <c r="B38" s="24"/>
      <c r="C38" s="24"/>
      <c r="D38" s="24"/>
      <c r="E38" s="24" t="s">
        <v>196</v>
      </c>
      <c r="F38" s="158" t="s">
        <v>1792</v>
      </c>
      <c r="G38" s="159"/>
      <c r="H38" s="159"/>
      <c r="I38" s="159"/>
      <c r="J38" s="159"/>
      <c r="K38" s="159"/>
      <c r="L38" s="159"/>
      <c r="M38" s="159"/>
      <c r="N38" s="160"/>
      <c r="O38" s="176" t="str">
        <f>IF(LEN(SUBSTITUTE(F38," ",""))&gt;N37,"El máximo de caracteres permitido es "&amp;N37,"")</f>
        <v/>
      </c>
      <c r="P38" s="176"/>
      <c r="Q38" s="176"/>
      <c r="R38" s="24"/>
      <c r="S38" s="24"/>
    </row>
    <row r="39" spans="1:19" x14ac:dyDescent="0.2">
      <c r="A39" s="24"/>
      <c r="B39" s="24"/>
      <c r="C39" s="24"/>
      <c r="D39" s="24"/>
      <c r="E39" s="24"/>
      <c r="F39" s="274"/>
      <c r="G39" s="275"/>
      <c r="H39" s="275"/>
      <c r="I39" s="275"/>
      <c r="J39" s="275"/>
      <c r="K39" s="275"/>
      <c r="L39" s="275"/>
      <c r="M39" s="275"/>
      <c r="N39" s="276"/>
      <c r="O39" s="176"/>
      <c r="P39" s="176"/>
      <c r="Q39" s="176"/>
      <c r="R39" s="24"/>
      <c r="S39" s="24"/>
    </row>
    <row r="40" spans="1:19" x14ac:dyDescent="0.2">
      <c r="A40" s="24"/>
      <c r="B40" s="24"/>
      <c r="C40" s="24"/>
      <c r="D40" s="24"/>
      <c r="E40" s="24"/>
      <c r="F40" s="24"/>
      <c r="G40" s="24"/>
      <c r="H40" s="24"/>
      <c r="I40" s="24"/>
      <c r="J40" s="24"/>
      <c r="K40" s="24"/>
      <c r="L40" s="24"/>
      <c r="M40" s="24"/>
      <c r="N40" s="24"/>
      <c r="O40" s="24"/>
      <c r="P40" s="24"/>
      <c r="Q40" s="24"/>
      <c r="R40" s="24"/>
      <c r="S40" s="24"/>
    </row>
    <row r="41" spans="1:19" x14ac:dyDescent="0.2">
      <c r="A41" s="24"/>
      <c r="B41" s="24"/>
      <c r="C41" s="24"/>
      <c r="D41" s="24"/>
      <c r="E41" s="24"/>
      <c r="F41" s="24"/>
      <c r="G41" s="24"/>
      <c r="H41" s="24"/>
      <c r="I41" s="24"/>
      <c r="J41" s="24"/>
      <c r="K41" s="24"/>
      <c r="L41" s="24"/>
      <c r="M41" s="24"/>
      <c r="N41" s="24"/>
      <c r="O41" s="24"/>
      <c r="P41" s="24"/>
      <c r="Q41" s="24"/>
      <c r="R41" s="24"/>
      <c r="S41" s="24"/>
    </row>
    <row r="42" spans="1:19" s="7" customFormat="1" ht="14.25" x14ac:dyDescent="0.2">
      <c r="A42" s="24"/>
      <c r="B42" s="23"/>
      <c r="C42" s="25" t="s">
        <v>203</v>
      </c>
      <c r="D42" s="24"/>
      <c r="E42" s="24"/>
      <c r="F42" s="24"/>
      <c r="G42" s="24"/>
      <c r="H42" s="24"/>
      <c r="I42" s="24"/>
      <c r="J42" s="24"/>
      <c r="K42" s="24"/>
      <c r="L42" s="24"/>
      <c r="M42" s="24"/>
      <c r="N42" s="24"/>
      <c r="O42" s="24"/>
      <c r="P42" s="24"/>
      <c r="Q42" s="24"/>
      <c r="R42" s="24"/>
      <c r="S42" s="24"/>
    </row>
    <row r="43" spans="1:19" x14ac:dyDescent="0.2">
      <c r="A43" s="24"/>
      <c r="B43" s="24"/>
      <c r="C43" s="24"/>
      <c r="D43" s="24"/>
      <c r="E43" s="24"/>
      <c r="F43" s="24"/>
      <c r="G43" s="24"/>
      <c r="H43" s="24"/>
      <c r="I43" s="24"/>
      <c r="J43" s="24"/>
      <c r="K43" s="24"/>
      <c r="L43" s="24"/>
      <c r="M43" s="24"/>
      <c r="N43" s="24"/>
      <c r="O43" s="24"/>
      <c r="P43" s="24"/>
      <c r="Q43" s="24"/>
      <c r="R43" s="24"/>
      <c r="S43" s="24"/>
    </row>
    <row r="44" spans="1:19" x14ac:dyDescent="0.2">
      <c r="A44" s="24"/>
      <c r="B44" s="23" t="s">
        <v>204</v>
      </c>
      <c r="C44" s="24"/>
      <c r="D44" s="24"/>
      <c r="E44" s="24"/>
      <c r="F44" s="24"/>
      <c r="G44" s="24"/>
      <c r="H44" s="24"/>
      <c r="I44" s="24"/>
      <c r="J44" s="24"/>
      <c r="K44" s="24"/>
      <c r="L44" s="24"/>
      <c r="M44" s="27" t="s">
        <v>57</v>
      </c>
      <c r="N44" s="28">
        <v>500</v>
      </c>
      <c r="O44" s="24"/>
      <c r="P44" s="24"/>
      <c r="Q44" s="24"/>
      <c r="R44" s="24"/>
      <c r="S44" s="24"/>
    </row>
    <row r="45" spans="1:19" x14ac:dyDescent="0.2">
      <c r="A45" s="24"/>
      <c r="B45" s="158" t="s">
        <v>1793</v>
      </c>
      <c r="C45" s="159"/>
      <c r="D45" s="159"/>
      <c r="E45" s="159"/>
      <c r="F45" s="159"/>
      <c r="G45" s="159"/>
      <c r="H45" s="159"/>
      <c r="I45" s="159"/>
      <c r="J45" s="159"/>
      <c r="K45" s="159"/>
      <c r="L45" s="159"/>
      <c r="M45" s="159"/>
      <c r="N45" s="160"/>
      <c r="O45" s="176" t="str">
        <f>IF(LEN(SUBSTITUTE(B45," ",""))&gt;N44,"El máximo de caracteres permitido es "&amp;N44,"")</f>
        <v/>
      </c>
      <c r="P45" s="24"/>
      <c r="Q45" s="24"/>
      <c r="R45" s="24"/>
      <c r="S45" s="24"/>
    </row>
    <row r="46" spans="1:19" x14ac:dyDescent="0.2">
      <c r="A46" s="24"/>
      <c r="B46" s="280"/>
      <c r="C46" s="281"/>
      <c r="D46" s="281"/>
      <c r="E46" s="281"/>
      <c r="F46" s="281"/>
      <c r="G46" s="281"/>
      <c r="H46" s="281"/>
      <c r="I46" s="281"/>
      <c r="J46" s="281"/>
      <c r="K46" s="281"/>
      <c r="L46" s="281"/>
      <c r="M46" s="281"/>
      <c r="N46" s="282"/>
      <c r="O46" s="176"/>
      <c r="P46" s="24"/>
      <c r="Q46" s="24"/>
      <c r="R46" s="24"/>
      <c r="S46" s="24"/>
    </row>
    <row r="47" spans="1:19" x14ac:dyDescent="0.2">
      <c r="A47" s="24"/>
      <c r="B47" s="280"/>
      <c r="C47" s="281"/>
      <c r="D47" s="281"/>
      <c r="E47" s="281"/>
      <c r="F47" s="281"/>
      <c r="G47" s="281"/>
      <c r="H47" s="281"/>
      <c r="I47" s="281"/>
      <c r="J47" s="281"/>
      <c r="K47" s="281"/>
      <c r="L47" s="281"/>
      <c r="M47" s="281"/>
      <c r="N47" s="282"/>
      <c r="O47" s="176"/>
      <c r="P47" s="24"/>
      <c r="Q47" s="24"/>
      <c r="R47" s="24"/>
      <c r="S47" s="24"/>
    </row>
    <row r="48" spans="1:19" x14ac:dyDescent="0.2">
      <c r="A48" s="24"/>
      <c r="B48" s="280"/>
      <c r="C48" s="281"/>
      <c r="D48" s="281"/>
      <c r="E48" s="281"/>
      <c r="F48" s="281"/>
      <c r="G48" s="281"/>
      <c r="H48" s="281"/>
      <c r="I48" s="281"/>
      <c r="J48" s="281"/>
      <c r="K48" s="281"/>
      <c r="L48" s="281"/>
      <c r="M48" s="281"/>
      <c r="N48" s="282"/>
      <c r="O48" s="176"/>
      <c r="P48" s="24"/>
      <c r="Q48" s="24"/>
      <c r="R48" s="24"/>
      <c r="S48" s="24"/>
    </row>
    <row r="49" spans="1:19" x14ac:dyDescent="0.2">
      <c r="A49" s="24"/>
      <c r="B49" s="274"/>
      <c r="C49" s="275"/>
      <c r="D49" s="275"/>
      <c r="E49" s="275"/>
      <c r="F49" s="275"/>
      <c r="G49" s="275"/>
      <c r="H49" s="275"/>
      <c r="I49" s="275"/>
      <c r="J49" s="275"/>
      <c r="K49" s="275"/>
      <c r="L49" s="275"/>
      <c r="M49" s="275"/>
      <c r="N49" s="276"/>
      <c r="O49" s="176"/>
      <c r="P49" s="24"/>
      <c r="Q49" s="24"/>
      <c r="R49" s="24"/>
      <c r="S49" s="24"/>
    </row>
    <row r="50" spans="1:19" x14ac:dyDescent="0.2">
      <c r="A50" s="24"/>
      <c r="B50" s="24"/>
      <c r="C50" s="24"/>
      <c r="D50" s="24"/>
      <c r="E50" s="24"/>
      <c r="F50" s="24"/>
      <c r="G50" s="24"/>
      <c r="H50" s="24"/>
      <c r="I50" s="24"/>
      <c r="J50" s="24"/>
      <c r="K50" s="24"/>
      <c r="L50" s="24"/>
      <c r="M50" s="24"/>
      <c r="N50" s="24"/>
      <c r="O50" s="24"/>
      <c r="P50" s="24"/>
      <c r="Q50" s="24"/>
      <c r="R50" s="24"/>
      <c r="S50" s="24"/>
    </row>
    <row r="51" spans="1:19" x14ac:dyDescent="0.2">
      <c r="A51" s="24"/>
      <c r="B51" s="24"/>
      <c r="C51" s="24"/>
      <c r="D51" s="24"/>
      <c r="E51" s="24"/>
      <c r="F51" s="24"/>
      <c r="G51" s="24"/>
      <c r="H51" s="24"/>
      <c r="I51" s="24"/>
      <c r="J51" s="24"/>
      <c r="K51" s="24"/>
      <c r="L51" s="24"/>
      <c r="M51" s="24"/>
      <c r="N51" s="24"/>
      <c r="O51" s="24"/>
      <c r="P51" s="24"/>
      <c r="Q51" s="24"/>
      <c r="R51" s="24"/>
      <c r="S51" s="24"/>
    </row>
    <row r="52" spans="1:19" x14ac:dyDescent="0.2">
      <c r="A52" s="24"/>
      <c r="B52" s="23" t="s">
        <v>205</v>
      </c>
      <c r="C52" s="24"/>
      <c r="D52" s="24"/>
      <c r="E52" s="24"/>
      <c r="F52" s="24"/>
      <c r="G52" s="24"/>
      <c r="H52" s="24"/>
      <c r="I52" s="24"/>
      <c r="J52" s="24"/>
      <c r="K52" s="24"/>
      <c r="L52" s="24"/>
      <c r="M52" s="24"/>
      <c r="N52" s="24"/>
      <c r="O52" s="24"/>
      <c r="P52" s="24"/>
      <c r="Q52" s="24"/>
      <c r="R52" s="24"/>
      <c r="S52" s="24"/>
    </row>
    <row r="53" spans="1:19" x14ac:dyDescent="0.2">
      <c r="A53" s="24"/>
      <c r="B53" s="24"/>
      <c r="C53" s="24"/>
      <c r="D53" s="24"/>
      <c r="E53" s="24"/>
      <c r="F53" s="24"/>
      <c r="G53" s="24"/>
      <c r="H53" s="24"/>
      <c r="I53" s="24"/>
      <c r="J53" s="24"/>
      <c r="K53" s="24"/>
      <c r="L53" s="24"/>
      <c r="M53" s="24"/>
      <c r="N53" s="24"/>
      <c r="O53" s="24"/>
      <c r="P53" s="24"/>
      <c r="Q53" s="24"/>
      <c r="R53" s="24"/>
      <c r="S53" s="24"/>
    </row>
    <row r="54" spans="1:19" x14ac:dyDescent="0.2">
      <c r="A54" s="24"/>
      <c r="B54" s="24"/>
      <c r="C54" s="24" t="s">
        <v>198</v>
      </c>
      <c r="D54" s="277">
        <v>30</v>
      </c>
      <c r="E54" s="279"/>
      <c r="F54" s="24"/>
      <c r="G54" s="24"/>
      <c r="H54" s="24"/>
      <c r="I54" s="24"/>
      <c r="J54" s="24"/>
      <c r="K54" s="24"/>
      <c r="L54" s="24"/>
      <c r="M54" s="24"/>
      <c r="N54" s="24"/>
      <c r="O54" s="24"/>
      <c r="P54" s="24"/>
      <c r="Q54" s="24"/>
      <c r="R54" s="24"/>
      <c r="S54" s="24"/>
    </row>
    <row r="55" spans="1:19" x14ac:dyDescent="0.2">
      <c r="A55" s="24"/>
      <c r="B55" s="24"/>
      <c r="C55" s="24"/>
      <c r="D55" s="24"/>
      <c r="E55" s="24"/>
      <c r="F55" s="24"/>
      <c r="G55" s="24"/>
      <c r="H55" s="24"/>
      <c r="I55" s="24"/>
      <c r="J55" s="24"/>
      <c r="K55" s="24"/>
      <c r="L55" s="24"/>
      <c r="M55" s="24"/>
      <c r="N55" s="24"/>
      <c r="O55" s="24"/>
      <c r="P55" s="24"/>
      <c r="Q55" s="24"/>
      <c r="R55" s="24"/>
      <c r="S55" s="24"/>
    </row>
    <row r="56" spans="1:19" x14ac:dyDescent="0.2">
      <c r="A56" s="24"/>
      <c r="B56" s="24"/>
      <c r="C56" s="24"/>
      <c r="D56" s="24"/>
      <c r="E56" s="24"/>
      <c r="F56" s="24"/>
      <c r="G56" s="24"/>
      <c r="H56" s="24"/>
      <c r="I56" s="24"/>
      <c r="J56" s="24"/>
      <c r="K56" s="24"/>
      <c r="L56" s="24"/>
      <c r="M56" s="24"/>
      <c r="N56" s="24"/>
      <c r="O56" s="24"/>
      <c r="P56" s="24"/>
      <c r="Q56" s="24"/>
      <c r="R56" s="24"/>
      <c r="S56" s="24"/>
    </row>
    <row r="57" spans="1:19" x14ac:dyDescent="0.2">
      <c r="A57" s="24"/>
      <c r="B57" s="23" t="s">
        <v>206</v>
      </c>
      <c r="C57" s="24"/>
      <c r="D57" s="24"/>
      <c r="E57" s="24"/>
      <c r="F57" s="24"/>
      <c r="G57" s="277" t="s">
        <v>865</v>
      </c>
      <c r="H57" s="278"/>
      <c r="I57" s="279"/>
      <c r="J57" s="24"/>
      <c r="K57" s="24"/>
      <c r="L57" s="24"/>
      <c r="M57" s="24"/>
      <c r="N57" s="24"/>
      <c r="O57" s="24"/>
      <c r="P57" s="24"/>
      <c r="Q57" s="24"/>
      <c r="R57" s="24"/>
      <c r="S57" s="24"/>
    </row>
    <row r="58" spans="1:19" x14ac:dyDescent="0.2">
      <c r="A58" s="24"/>
      <c r="B58" s="24"/>
      <c r="C58" s="24"/>
      <c r="D58" s="24"/>
      <c r="E58" s="24"/>
      <c r="F58" s="24"/>
      <c r="G58" s="24"/>
      <c r="H58" s="24"/>
      <c r="I58" s="24"/>
      <c r="J58" s="24"/>
      <c r="K58" s="24"/>
      <c r="L58" s="24"/>
      <c r="M58" s="27" t="s">
        <v>57</v>
      </c>
      <c r="N58" s="28">
        <v>100</v>
      </c>
      <c r="O58" s="24"/>
      <c r="P58" s="24"/>
      <c r="Q58" s="24"/>
      <c r="R58" s="24"/>
      <c r="S58" s="24"/>
    </row>
    <row r="59" spans="1:19" x14ac:dyDescent="0.2">
      <c r="A59" s="24"/>
      <c r="B59" s="24"/>
      <c r="C59" s="24"/>
      <c r="D59" s="24"/>
      <c r="E59" s="24" t="s">
        <v>207</v>
      </c>
      <c r="F59" s="158"/>
      <c r="G59" s="159"/>
      <c r="H59" s="159"/>
      <c r="I59" s="159"/>
      <c r="J59" s="159"/>
      <c r="K59" s="159"/>
      <c r="L59" s="159"/>
      <c r="M59" s="159"/>
      <c r="N59" s="160"/>
      <c r="O59" s="24"/>
      <c r="P59" s="24"/>
      <c r="Q59" s="24"/>
      <c r="R59" s="24"/>
      <c r="S59" s="24"/>
    </row>
    <row r="60" spans="1:19" x14ac:dyDescent="0.2">
      <c r="A60" s="24"/>
      <c r="B60" s="24"/>
      <c r="C60" s="24"/>
      <c r="D60" s="24"/>
      <c r="E60" s="24"/>
      <c r="F60" s="274"/>
      <c r="G60" s="275"/>
      <c r="H60" s="275"/>
      <c r="I60" s="275"/>
      <c r="J60" s="275"/>
      <c r="K60" s="275"/>
      <c r="L60" s="275"/>
      <c r="M60" s="275"/>
      <c r="N60" s="276"/>
      <c r="O60" s="24"/>
      <c r="P60" s="24"/>
      <c r="Q60" s="24"/>
      <c r="R60" s="24"/>
      <c r="S60" s="24"/>
    </row>
    <row r="61" spans="1:19" x14ac:dyDescent="0.2">
      <c r="A61" s="24"/>
      <c r="B61" s="24"/>
      <c r="C61" s="24"/>
      <c r="D61" s="24"/>
      <c r="E61" s="24"/>
      <c r="F61" s="24"/>
      <c r="G61" s="24"/>
      <c r="H61" s="24"/>
      <c r="I61" s="24"/>
      <c r="J61" s="24"/>
      <c r="K61" s="24"/>
      <c r="L61" s="24"/>
      <c r="M61" s="24"/>
      <c r="N61" s="24"/>
      <c r="O61" s="24"/>
      <c r="P61" s="24"/>
      <c r="Q61" s="24"/>
      <c r="R61" s="24"/>
      <c r="S61" s="24"/>
    </row>
    <row r="62" spans="1:19" x14ac:dyDescent="0.2">
      <c r="A62" s="24"/>
      <c r="B62" s="24"/>
      <c r="C62" s="24"/>
      <c r="D62" s="24"/>
      <c r="E62" s="24"/>
      <c r="F62" s="24"/>
      <c r="G62" s="24"/>
      <c r="H62" s="24"/>
      <c r="I62" s="24"/>
      <c r="J62" s="24"/>
      <c r="K62" s="24"/>
      <c r="L62" s="24"/>
      <c r="M62" s="24"/>
      <c r="N62" s="24"/>
      <c r="O62" s="24"/>
      <c r="P62" s="24"/>
      <c r="Q62" s="24"/>
      <c r="R62" s="24"/>
      <c r="S62" s="24"/>
    </row>
    <row r="63" spans="1:19" x14ac:dyDescent="0.2">
      <c r="A63" s="24"/>
      <c r="B63" s="23" t="s">
        <v>208</v>
      </c>
      <c r="C63" s="24"/>
      <c r="D63" s="24"/>
      <c r="E63" s="24"/>
      <c r="F63" s="24"/>
      <c r="G63" s="24"/>
      <c r="H63" s="24"/>
      <c r="I63" s="24"/>
      <c r="J63" s="24"/>
      <c r="K63" s="24"/>
      <c r="L63" s="24"/>
      <c r="M63" s="27" t="s">
        <v>57</v>
      </c>
      <c r="N63" s="28">
        <v>500</v>
      </c>
      <c r="O63" s="24"/>
      <c r="P63" s="24"/>
      <c r="Q63" s="24"/>
      <c r="R63" s="24"/>
      <c r="S63" s="24"/>
    </row>
    <row r="64" spans="1:19" x14ac:dyDescent="0.2">
      <c r="A64" s="24"/>
      <c r="B64" s="158" t="s">
        <v>1794</v>
      </c>
      <c r="C64" s="159"/>
      <c r="D64" s="159"/>
      <c r="E64" s="159"/>
      <c r="F64" s="159"/>
      <c r="G64" s="159"/>
      <c r="H64" s="159"/>
      <c r="I64" s="159"/>
      <c r="J64" s="159"/>
      <c r="K64" s="159"/>
      <c r="L64" s="159"/>
      <c r="M64" s="159"/>
      <c r="N64" s="160"/>
      <c r="O64" s="176" t="str">
        <f>IF(LEN(SUBSTITUTE(B64," ",""))&gt;N63,"El máximo de caracteres permitido es "&amp;N63,"")</f>
        <v/>
      </c>
      <c r="P64" s="176"/>
      <c r="Q64" s="176"/>
      <c r="R64" s="24"/>
      <c r="S64" s="24"/>
    </row>
    <row r="65" spans="1:19" x14ac:dyDescent="0.2">
      <c r="A65" s="24"/>
      <c r="B65" s="280"/>
      <c r="C65" s="281"/>
      <c r="D65" s="281"/>
      <c r="E65" s="281"/>
      <c r="F65" s="281"/>
      <c r="G65" s="281"/>
      <c r="H65" s="281"/>
      <c r="I65" s="281"/>
      <c r="J65" s="281"/>
      <c r="K65" s="281"/>
      <c r="L65" s="281"/>
      <c r="M65" s="281"/>
      <c r="N65" s="282"/>
      <c r="O65" s="176"/>
      <c r="P65" s="176"/>
      <c r="Q65" s="176"/>
      <c r="R65" s="24"/>
      <c r="S65" s="24"/>
    </row>
    <row r="66" spans="1:19" x14ac:dyDescent="0.2">
      <c r="A66" s="24"/>
      <c r="B66" s="280"/>
      <c r="C66" s="281"/>
      <c r="D66" s="281"/>
      <c r="E66" s="281"/>
      <c r="F66" s="281"/>
      <c r="G66" s="281"/>
      <c r="H66" s="281"/>
      <c r="I66" s="281"/>
      <c r="J66" s="281"/>
      <c r="K66" s="281"/>
      <c r="L66" s="281"/>
      <c r="M66" s="281"/>
      <c r="N66" s="282"/>
      <c r="O66" s="176"/>
      <c r="P66" s="176"/>
      <c r="Q66" s="176"/>
      <c r="R66" s="24"/>
      <c r="S66" s="24"/>
    </row>
    <row r="67" spans="1:19" x14ac:dyDescent="0.2">
      <c r="A67" s="24"/>
      <c r="B67" s="280"/>
      <c r="C67" s="281"/>
      <c r="D67" s="281"/>
      <c r="E67" s="281"/>
      <c r="F67" s="281"/>
      <c r="G67" s="281"/>
      <c r="H67" s="281"/>
      <c r="I67" s="281"/>
      <c r="J67" s="281"/>
      <c r="K67" s="281"/>
      <c r="L67" s="281"/>
      <c r="M67" s="281"/>
      <c r="N67" s="282"/>
      <c r="O67" s="176"/>
      <c r="P67" s="176"/>
      <c r="Q67" s="176"/>
      <c r="R67" s="24"/>
      <c r="S67" s="24"/>
    </row>
    <row r="68" spans="1:19" x14ac:dyDescent="0.2">
      <c r="A68" s="24"/>
      <c r="B68" s="274"/>
      <c r="C68" s="275"/>
      <c r="D68" s="275"/>
      <c r="E68" s="275"/>
      <c r="F68" s="275"/>
      <c r="G68" s="275"/>
      <c r="H68" s="275"/>
      <c r="I68" s="275"/>
      <c r="J68" s="275"/>
      <c r="K68" s="275"/>
      <c r="L68" s="275"/>
      <c r="M68" s="275"/>
      <c r="N68" s="276"/>
      <c r="O68" s="176"/>
      <c r="P68" s="176"/>
      <c r="Q68" s="176"/>
      <c r="R68" s="24"/>
      <c r="S68" s="24"/>
    </row>
    <row r="69" spans="1:19" x14ac:dyDescent="0.2">
      <c r="A69" s="24"/>
      <c r="B69" s="24"/>
      <c r="C69" s="24"/>
      <c r="D69" s="24"/>
      <c r="E69" s="24"/>
      <c r="F69" s="24"/>
      <c r="G69" s="24"/>
      <c r="H69" s="24"/>
      <c r="I69" s="24"/>
      <c r="J69" s="24"/>
      <c r="K69" s="24"/>
      <c r="L69" s="24"/>
      <c r="M69" s="24"/>
      <c r="N69" s="24"/>
      <c r="O69" s="24"/>
      <c r="P69" s="24"/>
      <c r="Q69" s="24"/>
      <c r="R69" s="24"/>
      <c r="S69" s="24"/>
    </row>
    <row r="70" spans="1:19" x14ac:dyDescent="0.2">
      <c r="A70" s="24"/>
      <c r="B70" s="24"/>
      <c r="C70" s="24"/>
      <c r="D70" s="24"/>
      <c r="E70" s="24"/>
      <c r="F70" s="24"/>
      <c r="G70" s="24"/>
      <c r="H70" s="24"/>
      <c r="I70" s="24"/>
      <c r="J70" s="24"/>
      <c r="K70" s="24"/>
      <c r="L70" s="24"/>
      <c r="M70" s="24"/>
      <c r="N70" s="24"/>
      <c r="O70" s="24"/>
      <c r="P70" s="24"/>
      <c r="Q70" s="24"/>
      <c r="R70" s="24"/>
      <c r="S70" s="24"/>
    </row>
    <row r="71" spans="1:19" x14ac:dyDescent="0.2">
      <c r="A71" s="24"/>
      <c r="B71" s="23" t="s">
        <v>209</v>
      </c>
      <c r="C71" s="24"/>
      <c r="D71" s="24"/>
      <c r="E71" s="24"/>
      <c r="F71" s="24"/>
      <c r="G71" s="24"/>
      <c r="H71" s="24"/>
      <c r="I71" s="24"/>
      <c r="J71" s="24"/>
      <c r="K71" s="24"/>
      <c r="L71" s="24"/>
      <c r="M71" s="24"/>
      <c r="N71" s="24"/>
      <c r="O71" s="24"/>
      <c r="P71" s="24"/>
      <c r="Q71" s="24"/>
      <c r="R71" s="24"/>
      <c r="S71" s="24"/>
    </row>
    <row r="72" spans="1:19" x14ac:dyDescent="0.2">
      <c r="A72" s="24"/>
      <c r="B72" s="24"/>
      <c r="C72" s="24"/>
      <c r="D72" s="24"/>
      <c r="E72" s="24"/>
      <c r="F72" s="24"/>
      <c r="G72" s="24"/>
      <c r="H72" s="24"/>
      <c r="I72" s="24"/>
      <c r="J72" s="24"/>
      <c r="K72" s="24"/>
      <c r="L72" s="24"/>
      <c r="M72" s="24"/>
      <c r="N72" s="24"/>
      <c r="O72" s="24"/>
      <c r="P72" s="24"/>
      <c r="Q72" s="24"/>
      <c r="R72" s="24"/>
      <c r="S72" s="24"/>
    </row>
    <row r="73" spans="1:19" x14ac:dyDescent="0.2">
      <c r="A73" s="24"/>
      <c r="B73" s="24"/>
      <c r="C73" s="24" t="s">
        <v>198</v>
      </c>
      <c r="D73" s="277">
        <v>10</v>
      </c>
      <c r="E73" s="279"/>
      <c r="F73" s="24"/>
      <c r="G73" s="24"/>
      <c r="H73" s="24"/>
      <c r="I73" s="24"/>
      <c r="J73" s="24"/>
      <c r="K73" s="24"/>
      <c r="L73" s="24"/>
      <c r="M73" s="24"/>
      <c r="N73" s="24"/>
      <c r="O73" s="24"/>
      <c r="P73" s="24"/>
      <c r="Q73" s="24"/>
      <c r="R73" s="24"/>
      <c r="S73" s="24"/>
    </row>
    <row r="74" spans="1:19" x14ac:dyDescent="0.2">
      <c r="A74" s="24"/>
      <c r="B74" s="24"/>
      <c r="C74" s="24"/>
      <c r="D74" s="24"/>
      <c r="E74" s="24"/>
      <c r="F74" s="24"/>
      <c r="G74" s="24"/>
      <c r="H74" s="24"/>
      <c r="I74" s="24"/>
      <c r="J74" s="24"/>
      <c r="K74" s="24"/>
      <c r="L74" s="24"/>
      <c r="M74" s="24"/>
      <c r="N74" s="24"/>
      <c r="O74" s="24"/>
      <c r="P74" s="24"/>
      <c r="Q74" s="24"/>
      <c r="R74" s="24"/>
      <c r="S74" s="24"/>
    </row>
    <row r="75" spans="1:19" x14ac:dyDescent="0.2">
      <c r="A75" s="24"/>
      <c r="B75" s="23" t="s">
        <v>210</v>
      </c>
      <c r="C75" s="24"/>
      <c r="D75" s="24"/>
      <c r="E75" s="24"/>
      <c r="F75" s="277" t="s">
        <v>865</v>
      </c>
      <c r="G75" s="278"/>
      <c r="H75" s="279"/>
      <c r="I75" s="24"/>
      <c r="J75" s="24"/>
      <c r="K75" s="24"/>
      <c r="L75" s="24"/>
      <c r="M75" s="24"/>
      <c r="N75" s="24"/>
      <c r="O75" s="24"/>
      <c r="P75" s="24"/>
      <c r="Q75" s="24"/>
      <c r="R75" s="24"/>
      <c r="S75" s="24"/>
    </row>
    <row r="76" spans="1:19" x14ac:dyDescent="0.2">
      <c r="A76" s="24"/>
      <c r="B76" s="24"/>
      <c r="C76" s="24"/>
      <c r="D76" s="24"/>
      <c r="E76" s="24"/>
      <c r="F76" s="24"/>
      <c r="G76" s="24"/>
      <c r="H76" s="24"/>
      <c r="I76" s="24"/>
      <c r="J76" s="24"/>
      <c r="K76" s="24"/>
      <c r="L76" s="24"/>
      <c r="M76" s="27" t="s">
        <v>57</v>
      </c>
      <c r="N76" s="28">
        <v>100</v>
      </c>
      <c r="O76" s="24"/>
      <c r="P76" s="24"/>
      <c r="Q76" s="24"/>
      <c r="R76" s="24"/>
      <c r="S76" s="24"/>
    </row>
    <row r="77" spans="1:19" ht="23.25" customHeight="1" x14ac:dyDescent="0.2">
      <c r="A77" s="24"/>
      <c r="B77" s="24"/>
      <c r="C77" s="24"/>
      <c r="D77" s="24"/>
      <c r="E77" s="24" t="s">
        <v>207</v>
      </c>
      <c r="F77" s="158"/>
      <c r="G77" s="159"/>
      <c r="H77" s="159"/>
      <c r="I77" s="159"/>
      <c r="J77" s="159"/>
      <c r="K77" s="159"/>
      <c r="L77" s="159"/>
      <c r="M77" s="159"/>
      <c r="N77" s="160"/>
      <c r="O77" s="296" t="str">
        <f>IF(LEN(SUBSTITUTE(F77," ",""))&gt;N76,"El máximo de caracteres permitido es "&amp;N76,"")</f>
        <v/>
      </c>
      <c r="P77" s="296"/>
      <c r="Q77" s="296"/>
      <c r="R77" s="24"/>
      <c r="S77" s="24"/>
    </row>
    <row r="78" spans="1:19" ht="25.5" customHeight="1" x14ac:dyDescent="0.2">
      <c r="A78" s="24"/>
      <c r="B78" s="24"/>
      <c r="C78" s="24"/>
      <c r="D78" s="24"/>
      <c r="E78" s="24"/>
      <c r="F78" s="274"/>
      <c r="G78" s="275"/>
      <c r="H78" s="275"/>
      <c r="I78" s="275"/>
      <c r="J78" s="275"/>
      <c r="K78" s="275"/>
      <c r="L78" s="275"/>
      <c r="M78" s="275"/>
      <c r="N78" s="276"/>
      <c r="O78" s="296"/>
      <c r="P78" s="296"/>
      <c r="Q78" s="296"/>
      <c r="R78" s="24"/>
      <c r="S78" s="24"/>
    </row>
    <row r="79" spans="1:19" x14ac:dyDescent="0.2">
      <c r="A79" s="24"/>
      <c r="B79" s="24"/>
      <c r="C79" s="24"/>
      <c r="D79" s="24"/>
      <c r="E79" s="24"/>
      <c r="F79" s="24"/>
      <c r="G79" s="24"/>
      <c r="H79" s="24"/>
      <c r="I79" s="24"/>
      <c r="J79" s="24"/>
      <c r="K79" s="24"/>
      <c r="L79" s="24"/>
      <c r="M79" s="24"/>
      <c r="N79" s="24"/>
      <c r="O79" s="24"/>
      <c r="P79" s="24"/>
      <c r="Q79" s="24"/>
      <c r="R79" s="24"/>
      <c r="S79" s="24"/>
    </row>
    <row r="80" spans="1:19" x14ac:dyDescent="0.2">
      <c r="A80" s="24"/>
      <c r="B80" s="24"/>
      <c r="C80" s="24"/>
      <c r="D80" s="24"/>
      <c r="E80" s="24"/>
      <c r="F80" s="24"/>
      <c r="G80" s="24"/>
      <c r="H80" s="24"/>
      <c r="I80" s="24"/>
      <c r="J80" s="24"/>
      <c r="K80" s="24"/>
      <c r="L80" s="24"/>
      <c r="M80" s="24"/>
      <c r="N80" s="24"/>
      <c r="O80" s="24"/>
      <c r="P80" s="24"/>
      <c r="Q80" s="24"/>
      <c r="R80" s="24"/>
      <c r="S80" s="24"/>
    </row>
    <row r="81" spans="1:19" s="20" customFormat="1" ht="22.5" customHeight="1" x14ac:dyDescent="0.2">
      <c r="A81" s="19" t="s">
        <v>211</v>
      </c>
    </row>
    <row r="82" spans="1:19" x14ac:dyDescent="0.2">
      <c r="A82" s="24"/>
      <c r="B82" s="24"/>
      <c r="C82" s="24"/>
      <c r="D82" s="24"/>
      <c r="E82" s="24"/>
      <c r="F82" s="24"/>
      <c r="G82" s="24"/>
      <c r="H82" s="24"/>
      <c r="I82" s="24"/>
      <c r="J82" s="24"/>
      <c r="K82" s="24"/>
      <c r="L82" s="24"/>
      <c r="M82" s="24"/>
      <c r="N82" s="24"/>
      <c r="O82" s="24"/>
      <c r="P82" s="24"/>
      <c r="Q82" s="24"/>
      <c r="R82" s="24"/>
      <c r="S82" s="24"/>
    </row>
    <row r="83" spans="1:19" s="7" customFormat="1" ht="19.5" x14ac:dyDescent="0.25">
      <c r="A83" s="24"/>
      <c r="B83" s="270" t="s">
        <v>212</v>
      </c>
      <c r="C83" s="270"/>
      <c r="D83" s="270"/>
      <c r="E83" s="270"/>
      <c r="F83" s="270"/>
      <c r="G83" s="270"/>
      <c r="H83" s="270"/>
      <c r="I83" s="270"/>
      <c r="J83" s="270"/>
      <c r="K83" s="270"/>
      <c r="L83" s="270"/>
      <c r="M83" s="270"/>
      <c r="N83" s="270"/>
      <c r="O83" s="270"/>
      <c r="P83" s="270"/>
      <c r="Q83" s="270"/>
      <c r="R83" s="270"/>
      <c r="S83" s="24"/>
    </row>
    <row r="84" spans="1:19" x14ac:dyDescent="0.2">
      <c r="A84" s="24"/>
      <c r="B84" s="24"/>
      <c r="C84" s="24"/>
      <c r="D84" s="24"/>
      <c r="E84" s="24"/>
      <c r="F84" s="24"/>
      <c r="G84" s="24"/>
      <c r="H84" s="24"/>
      <c r="I84" s="24"/>
      <c r="J84" s="24"/>
      <c r="K84" s="24"/>
      <c r="L84" s="24"/>
      <c r="M84" s="24"/>
      <c r="N84" s="24"/>
      <c r="O84" s="24"/>
      <c r="P84" s="24"/>
      <c r="Q84" s="24"/>
      <c r="R84" s="24"/>
      <c r="S84" s="24"/>
    </row>
    <row r="85" spans="1:19" x14ac:dyDescent="0.2">
      <c r="A85" s="42" t="str">
        <f>IF(OR(AND('Redes y cobertura'!$D$5="SI",MID('Redes y cobertura'!$D$6,1,9)=Listas!C4)),"SI","NO")</f>
        <v>SI</v>
      </c>
      <c r="B85" s="294" t="s">
        <v>181</v>
      </c>
      <c r="C85" s="294"/>
      <c r="D85" s="294"/>
      <c r="E85" s="294"/>
      <c r="F85" s="294"/>
      <c r="G85" s="294"/>
      <c r="H85" s="294"/>
      <c r="I85" s="294"/>
      <c r="J85" s="42" t="str">
        <f>IF(OR(AND('Redes y cobertura'!$D$5="SI",NOT(ISERROR(SEARCH(Listas!C5,'Redes y cobertura'!$D$6,1))))),"SI","NO")</f>
        <v>SI</v>
      </c>
      <c r="K85" s="294" t="s">
        <v>183</v>
      </c>
      <c r="L85" s="294"/>
      <c r="M85" s="294"/>
      <c r="N85" s="294"/>
      <c r="O85" s="294"/>
      <c r="P85" s="294"/>
      <c r="Q85" s="294"/>
      <c r="R85" s="294"/>
      <c r="S85" s="24"/>
    </row>
    <row r="86" spans="1:19" x14ac:dyDescent="0.2">
      <c r="A86" s="24"/>
      <c r="B86" s="63"/>
      <c r="C86" s="24"/>
      <c r="D86" s="24"/>
      <c r="E86" s="24"/>
      <c r="F86" s="24"/>
      <c r="G86" s="24"/>
      <c r="H86" s="24"/>
      <c r="I86" s="65"/>
      <c r="J86" s="24"/>
      <c r="K86" s="63"/>
      <c r="L86" s="24"/>
      <c r="M86" s="24"/>
      <c r="N86" s="24"/>
      <c r="O86" s="24"/>
      <c r="P86" s="24"/>
      <c r="Q86" s="24"/>
      <c r="R86" s="65"/>
      <c r="S86" s="24"/>
    </row>
    <row r="87" spans="1:19" x14ac:dyDescent="0.2">
      <c r="A87" s="24"/>
      <c r="B87" s="63"/>
      <c r="C87" s="75" t="s">
        <v>61</v>
      </c>
      <c r="D87" s="24"/>
      <c r="E87" s="272" t="s">
        <v>180</v>
      </c>
      <c r="F87" s="272"/>
      <c r="G87" s="24"/>
      <c r="H87" s="24"/>
      <c r="I87" s="65"/>
      <c r="J87" s="24"/>
      <c r="K87" s="63"/>
      <c r="L87" s="75" t="s">
        <v>61</v>
      </c>
      <c r="M87" s="24"/>
      <c r="N87" s="272" t="s">
        <v>180</v>
      </c>
      <c r="O87" s="272"/>
      <c r="P87" s="24"/>
      <c r="Q87" s="24"/>
      <c r="R87" s="65"/>
      <c r="S87" s="24"/>
    </row>
    <row r="88" spans="1:19" x14ac:dyDescent="0.2">
      <c r="A88" s="24"/>
      <c r="B88" s="76" t="s">
        <v>213</v>
      </c>
      <c r="C88" s="39">
        <v>7.93</v>
      </c>
      <c r="D88" s="24"/>
      <c r="E88" s="140" t="s">
        <v>182</v>
      </c>
      <c r="F88" s="141"/>
      <c r="G88" s="24"/>
      <c r="H88" s="24"/>
      <c r="I88" s="65"/>
      <c r="J88" s="24"/>
      <c r="K88" s="76" t="s">
        <v>213</v>
      </c>
      <c r="L88" s="39"/>
      <c r="M88" s="24"/>
      <c r="N88" s="140" t="s">
        <v>184</v>
      </c>
      <c r="O88" s="141"/>
      <c r="P88" s="24"/>
      <c r="Q88" s="24"/>
      <c r="R88" s="65"/>
      <c r="S88" s="24"/>
    </row>
    <row r="89" spans="1:19" x14ac:dyDescent="0.2">
      <c r="A89" s="24"/>
      <c r="B89" s="63"/>
      <c r="C89" s="24"/>
      <c r="D89" s="24"/>
      <c r="E89" s="24"/>
      <c r="F89" s="24"/>
      <c r="G89" s="24"/>
      <c r="H89" s="24"/>
      <c r="I89" s="65"/>
      <c r="J89" s="24"/>
      <c r="K89" s="63"/>
      <c r="L89" s="24"/>
      <c r="M89" s="24"/>
      <c r="N89" s="24"/>
      <c r="O89" s="24"/>
      <c r="P89" s="24"/>
      <c r="Q89" s="24"/>
      <c r="R89" s="65"/>
      <c r="S89" s="24"/>
    </row>
    <row r="90" spans="1:19" x14ac:dyDescent="0.2">
      <c r="A90" s="24"/>
      <c r="B90" s="76" t="s">
        <v>74</v>
      </c>
      <c r="C90" s="39">
        <v>2778062.62</v>
      </c>
      <c r="D90" s="24"/>
      <c r="E90" s="140" t="s">
        <v>214</v>
      </c>
      <c r="F90" s="141"/>
      <c r="G90" s="24"/>
      <c r="H90" s="24"/>
      <c r="I90" s="65"/>
      <c r="J90" s="24"/>
      <c r="K90" s="63"/>
      <c r="L90" s="24"/>
      <c r="M90" s="24"/>
      <c r="N90" s="24"/>
      <c r="O90" s="24"/>
      <c r="P90" s="24"/>
      <c r="Q90" s="24"/>
      <c r="R90" s="65"/>
      <c r="S90" s="24"/>
    </row>
    <row r="91" spans="1:19" x14ac:dyDescent="0.2">
      <c r="A91" s="24"/>
      <c r="B91" s="77"/>
      <c r="C91" s="78"/>
      <c r="D91" s="24"/>
      <c r="E91" s="78"/>
      <c r="F91" s="24"/>
      <c r="G91" s="24"/>
      <c r="H91" s="24"/>
      <c r="I91" s="65"/>
      <c r="J91" s="24"/>
      <c r="K91" s="77"/>
      <c r="L91" s="24"/>
      <c r="M91" s="24"/>
      <c r="N91" s="24"/>
      <c r="O91" s="24"/>
      <c r="P91" s="24"/>
      <c r="Q91" s="24"/>
      <c r="R91" s="65"/>
      <c r="S91" s="24"/>
    </row>
    <row r="92" spans="1:19" x14ac:dyDescent="0.2">
      <c r="A92" s="24"/>
      <c r="B92" s="63"/>
      <c r="C92" s="28">
        <v>200</v>
      </c>
      <c r="D92" s="24" t="s">
        <v>57</v>
      </c>
      <c r="E92" s="24"/>
      <c r="F92" s="24"/>
      <c r="G92" s="24"/>
      <c r="H92" s="24"/>
      <c r="I92" s="65"/>
      <c r="J92" s="24"/>
      <c r="K92" s="63"/>
      <c r="L92" s="28">
        <v>200</v>
      </c>
      <c r="M92" s="24" t="s">
        <v>57</v>
      </c>
      <c r="N92" s="24"/>
      <c r="O92" s="24"/>
      <c r="P92" s="24"/>
      <c r="Q92" s="24"/>
      <c r="R92" s="65"/>
      <c r="S92" s="24"/>
    </row>
    <row r="93" spans="1:19" x14ac:dyDescent="0.2">
      <c r="A93" s="24"/>
      <c r="B93" s="271" t="s">
        <v>72</v>
      </c>
      <c r="C93" s="239" t="s">
        <v>1800</v>
      </c>
      <c r="D93" s="283"/>
      <c r="E93" s="283"/>
      <c r="F93" s="283"/>
      <c r="G93" s="283"/>
      <c r="H93" s="284"/>
      <c r="I93" s="65"/>
      <c r="J93" s="24"/>
      <c r="K93" s="271" t="s">
        <v>72</v>
      </c>
      <c r="L93" s="239"/>
      <c r="M93" s="283"/>
      <c r="N93" s="283"/>
      <c r="O93" s="283"/>
      <c r="P93" s="283"/>
      <c r="Q93" s="284"/>
      <c r="R93" s="65"/>
      <c r="S93" s="24"/>
    </row>
    <row r="94" spans="1:19" x14ac:dyDescent="0.2">
      <c r="A94" s="24"/>
      <c r="B94" s="271"/>
      <c r="C94" s="285"/>
      <c r="D94" s="286"/>
      <c r="E94" s="286"/>
      <c r="F94" s="286"/>
      <c r="G94" s="286"/>
      <c r="H94" s="287"/>
      <c r="I94" s="65"/>
      <c r="J94" s="24"/>
      <c r="K94" s="271"/>
      <c r="L94" s="285"/>
      <c r="M94" s="286"/>
      <c r="N94" s="286"/>
      <c r="O94" s="286"/>
      <c r="P94" s="286"/>
      <c r="Q94" s="287"/>
      <c r="R94" s="65"/>
      <c r="S94" s="24"/>
    </row>
    <row r="95" spans="1:19" x14ac:dyDescent="0.2">
      <c r="A95" s="24"/>
      <c r="B95" s="271"/>
      <c r="C95" s="285"/>
      <c r="D95" s="286"/>
      <c r="E95" s="286"/>
      <c r="F95" s="286"/>
      <c r="G95" s="286"/>
      <c r="H95" s="287"/>
      <c r="I95" s="65"/>
      <c r="J95" s="24"/>
      <c r="K95" s="271"/>
      <c r="L95" s="285"/>
      <c r="M95" s="286"/>
      <c r="N95" s="286"/>
      <c r="O95" s="286"/>
      <c r="P95" s="286"/>
      <c r="Q95" s="287"/>
      <c r="R95" s="65"/>
      <c r="S95" s="24"/>
    </row>
    <row r="96" spans="1:19" x14ac:dyDescent="0.2">
      <c r="A96" s="24"/>
      <c r="B96" s="271"/>
      <c r="C96" s="285"/>
      <c r="D96" s="286"/>
      <c r="E96" s="286"/>
      <c r="F96" s="286"/>
      <c r="G96" s="286"/>
      <c r="H96" s="287"/>
      <c r="I96" s="65"/>
      <c r="J96" s="24"/>
      <c r="K96" s="271"/>
      <c r="L96" s="285"/>
      <c r="M96" s="286"/>
      <c r="N96" s="286"/>
      <c r="O96" s="286"/>
      <c r="P96" s="286"/>
      <c r="Q96" s="287"/>
      <c r="R96" s="65"/>
      <c r="S96" s="24"/>
    </row>
    <row r="97" spans="1:19" x14ac:dyDescent="0.2">
      <c r="A97" s="24"/>
      <c r="B97" s="271"/>
      <c r="C97" s="288"/>
      <c r="D97" s="289"/>
      <c r="E97" s="289"/>
      <c r="F97" s="289"/>
      <c r="G97" s="289"/>
      <c r="H97" s="290"/>
      <c r="I97" s="65"/>
      <c r="J97" s="24"/>
      <c r="K97" s="271"/>
      <c r="L97" s="288"/>
      <c r="M97" s="289"/>
      <c r="N97" s="289"/>
      <c r="O97" s="289"/>
      <c r="P97" s="289"/>
      <c r="Q97" s="290"/>
      <c r="R97" s="65"/>
      <c r="S97" s="24"/>
    </row>
    <row r="98" spans="1:19" x14ac:dyDescent="0.2">
      <c r="A98" s="24"/>
      <c r="B98" s="63"/>
      <c r="C98" s="26" t="str">
        <f>IF(AND(A85="SI",LEN(SUBSTITUTE(C93," ",""))&gt;C92),"El máximo de caracteres permitido es "&amp;C92,"")</f>
        <v/>
      </c>
      <c r="D98" s="24"/>
      <c r="E98" s="24"/>
      <c r="F98" s="24"/>
      <c r="G98" s="24"/>
      <c r="H98" s="24"/>
      <c r="I98" s="65"/>
      <c r="J98" s="24"/>
      <c r="K98" s="63"/>
      <c r="L98" s="26" t="str">
        <f>IF(AND(J85="SI",LEN(SUBSTITUTE(L93," ",""))&gt;L92),"El máximo de caracteres permitido es "&amp;L92,"")</f>
        <v/>
      </c>
      <c r="M98" s="24"/>
      <c r="N98" s="24"/>
      <c r="O98" s="24"/>
      <c r="P98" s="24"/>
      <c r="Q98" s="24"/>
      <c r="R98" s="65"/>
      <c r="S98" s="24"/>
    </row>
    <row r="99" spans="1:19" x14ac:dyDescent="0.2">
      <c r="A99" s="24"/>
      <c r="B99" s="64"/>
      <c r="C99" s="79"/>
      <c r="D99" s="67"/>
      <c r="E99" s="67"/>
      <c r="F99" s="67"/>
      <c r="G99" s="67"/>
      <c r="H99" s="67"/>
      <c r="I99" s="66"/>
      <c r="J99" s="24"/>
      <c r="K99" s="64"/>
      <c r="L99" s="79"/>
      <c r="M99" s="67"/>
      <c r="N99" s="67"/>
      <c r="O99" s="67"/>
      <c r="P99" s="67"/>
      <c r="Q99" s="67"/>
      <c r="R99" s="66"/>
      <c r="S99" s="24"/>
    </row>
    <row r="100" spans="1:19" x14ac:dyDescent="0.2">
      <c r="A100" s="24"/>
      <c r="B100" s="24"/>
      <c r="C100" s="24"/>
      <c r="D100" s="24"/>
      <c r="E100" s="24"/>
      <c r="F100" s="24"/>
      <c r="G100" s="24"/>
      <c r="H100" s="24"/>
      <c r="I100" s="24"/>
      <c r="J100" s="24"/>
      <c r="K100" s="24"/>
      <c r="L100" s="24"/>
      <c r="M100" s="24"/>
      <c r="N100" s="24"/>
      <c r="O100" s="24"/>
      <c r="P100" s="24"/>
      <c r="Q100" s="24"/>
      <c r="R100" s="24"/>
      <c r="S100" s="24"/>
    </row>
    <row r="101" spans="1:19" x14ac:dyDescent="0.2">
      <c r="A101" s="24"/>
      <c r="B101" s="24"/>
      <c r="C101" s="24"/>
      <c r="D101" s="24"/>
      <c r="E101" s="24"/>
      <c r="F101" s="24"/>
      <c r="G101" s="24"/>
      <c r="H101" s="24"/>
      <c r="I101" s="24"/>
      <c r="J101" s="24"/>
      <c r="K101" s="24"/>
      <c r="L101" s="24"/>
      <c r="M101" s="24"/>
      <c r="N101" s="24"/>
      <c r="O101" s="24"/>
      <c r="P101" s="24"/>
      <c r="Q101" s="24"/>
      <c r="R101" s="24"/>
      <c r="S101" s="24"/>
    </row>
    <row r="102" spans="1:19" s="7" customFormat="1" ht="19.5" x14ac:dyDescent="0.25">
      <c r="A102" s="24"/>
      <c r="B102" s="270" t="s">
        <v>215</v>
      </c>
      <c r="C102" s="270"/>
      <c r="D102" s="270"/>
      <c r="E102" s="270"/>
      <c r="F102" s="270"/>
      <c r="G102" s="270"/>
      <c r="H102" s="270"/>
      <c r="I102" s="270"/>
      <c r="J102" s="270"/>
      <c r="K102" s="270"/>
      <c r="L102" s="270"/>
      <c r="M102" s="270"/>
      <c r="N102" s="270"/>
      <c r="O102" s="270"/>
      <c r="P102" s="270"/>
      <c r="Q102" s="270"/>
      <c r="R102" s="270"/>
      <c r="S102" s="24"/>
    </row>
    <row r="103" spans="1:19" x14ac:dyDescent="0.2">
      <c r="A103" s="24"/>
      <c r="B103" s="24"/>
      <c r="C103" s="24"/>
      <c r="D103" s="24"/>
      <c r="E103" s="24"/>
      <c r="F103" s="24"/>
      <c r="G103" s="24"/>
      <c r="H103" s="24"/>
      <c r="I103" s="24"/>
      <c r="J103" s="24"/>
      <c r="K103" s="24"/>
      <c r="L103" s="24"/>
      <c r="M103" s="24"/>
      <c r="N103" s="24"/>
      <c r="O103" s="24"/>
      <c r="P103" s="24"/>
      <c r="Q103" s="24"/>
      <c r="R103" s="24"/>
      <c r="S103" s="24"/>
    </row>
    <row r="104" spans="1:19" x14ac:dyDescent="0.2">
      <c r="A104" s="42" t="str">
        <f>IF(AND('Redes y cobertura'!$I$5="SI",MID('Redes y cobertura'!$I$6,1,9)=Listas!$C$4),"SI","NO")</f>
        <v>SI</v>
      </c>
      <c r="B104" s="294" t="s">
        <v>181</v>
      </c>
      <c r="C104" s="294"/>
      <c r="D104" s="294"/>
      <c r="E104" s="294"/>
      <c r="F104" s="294"/>
      <c r="G104" s="294"/>
      <c r="H104" s="294"/>
      <c r="I104" s="294"/>
      <c r="J104" s="42" t="str">
        <f>IF(AND('Redes y cobertura'!$I$5="SI",NOT(ISERROR(SEARCH(Listas!C5,'Redes y cobertura'!$I$6,1)))),"SI","NO")</f>
        <v>SI</v>
      </c>
      <c r="K104" s="294" t="s">
        <v>183</v>
      </c>
      <c r="L104" s="294"/>
      <c r="M104" s="294"/>
      <c r="N104" s="294"/>
      <c r="O104" s="294"/>
      <c r="P104" s="294"/>
      <c r="Q104" s="294"/>
      <c r="R104" s="294"/>
      <c r="S104" s="24"/>
    </row>
    <row r="105" spans="1:19" x14ac:dyDescent="0.2">
      <c r="A105" s="24"/>
      <c r="B105" s="63"/>
      <c r="C105" s="24"/>
      <c r="D105" s="24"/>
      <c r="E105" s="24"/>
      <c r="F105" s="24"/>
      <c r="G105" s="24"/>
      <c r="H105" s="24"/>
      <c r="I105" s="65"/>
      <c r="J105" s="24"/>
      <c r="K105" s="63"/>
      <c r="L105" s="24"/>
      <c r="M105" s="24"/>
      <c r="N105" s="24"/>
      <c r="O105" s="24"/>
      <c r="P105" s="24"/>
      <c r="Q105" s="24"/>
      <c r="R105" s="65"/>
      <c r="S105" s="24"/>
    </row>
    <row r="106" spans="1:19" x14ac:dyDescent="0.2">
      <c r="A106" s="24"/>
      <c r="B106" s="63"/>
      <c r="C106" s="75" t="s">
        <v>61</v>
      </c>
      <c r="D106" s="24"/>
      <c r="E106" s="272" t="s">
        <v>180</v>
      </c>
      <c r="F106" s="272"/>
      <c r="G106" s="24"/>
      <c r="H106" s="24"/>
      <c r="I106" s="65"/>
      <c r="J106" s="24"/>
      <c r="K106" s="63"/>
      <c r="L106" s="75" t="s">
        <v>61</v>
      </c>
      <c r="M106" s="24"/>
      <c r="N106" s="272" t="s">
        <v>180</v>
      </c>
      <c r="O106" s="272"/>
      <c r="P106" s="24"/>
      <c r="Q106" s="24"/>
      <c r="R106" s="65"/>
      <c r="S106" s="24"/>
    </row>
    <row r="107" spans="1:19" x14ac:dyDescent="0.2">
      <c r="A107" s="24"/>
      <c r="B107" s="76" t="s">
        <v>213</v>
      </c>
      <c r="C107" s="39">
        <v>1.08</v>
      </c>
      <c r="D107" s="24"/>
      <c r="E107" s="140" t="s">
        <v>182</v>
      </c>
      <c r="F107" s="141"/>
      <c r="G107" s="24"/>
      <c r="H107" s="24"/>
      <c r="I107" s="65"/>
      <c r="J107" s="24"/>
      <c r="K107" s="76" t="s">
        <v>216</v>
      </c>
      <c r="L107" s="39">
        <v>0.03</v>
      </c>
      <c r="M107" s="24"/>
      <c r="N107" s="140" t="s">
        <v>184</v>
      </c>
      <c r="O107" s="141"/>
      <c r="P107" s="24"/>
      <c r="Q107" s="24"/>
      <c r="R107" s="65"/>
      <c r="S107" s="24"/>
    </row>
    <row r="108" spans="1:19" x14ac:dyDescent="0.2">
      <c r="A108" s="24"/>
      <c r="B108" s="76" t="s">
        <v>74</v>
      </c>
      <c r="C108" s="39">
        <v>1835002.56</v>
      </c>
      <c r="D108" s="24"/>
      <c r="E108" s="140" t="s">
        <v>217</v>
      </c>
      <c r="F108" s="141"/>
      <c r="G108" s="24"/>
      <c r="H108" s="24"/>
      <c r="I108" s="65"/>
      <c r="J108" s="24"/>
      <c r="K108" s="76" t="s">
        <v>218</v>
      </c>
      <c r="L108" s="39">
        <v>1.2</v>
      </c>
      <c r="M108" s="24"/>
      <c r="N108" s="140" t="s">
        <v>184</v>
      </c>
      <c r="O108" s="141"/>
      <c r="P108" s="24"/>
      <c r="Q108" s="24"/>
      <c r="R108" s="65"/>
      <c r="S108" s="24"/>
    </row>
    <row r="109" spans="1:19" x14ac:dyDescent="0.2">
      <c r="A109" s="24"/>
      <c r="B109" s="76" t="s">
        <v>74</v>
      </c>
      <c r="C109" s="105">
        <v>494672109.72000003</v>
      </c>
      <c r="D109" s="24"/>
      <c r="E109" s="140" t="s">
        <v>219</v>
      </c>
      <c r="F109" s="141"/>
      <c r="G109" s="24"/>
      <c r="H109" s="24"/>
      <c r="I109" s="65"/>
      <c r="J109" s="24"/>
      <c r="K109" s="76" t="s">
        <v>220</v>
      </c>
      <c r="L109" s="39">
        <v>1.2</v>
      </c>
      <c r="M109" s="24"/>
      <c r="N109" s="140" t="s">
        <v>184</v>
      </c>
      <c r="O109" s="141"/>
      <c r="P109" s="24"/>
      <c r="Q109" s="24"/>
      <c r="R109" s="65"/>
      <c r="S109" s="24"/>
    </row>
    <row r="110" spans="1:19" x14ac:dyDescent="0.2">
      <c r="A110" s="24"/>
      <c r="B110" s="77"/>
      <c r="C110" s="78"/>
      <c r="D110" s="24"/>
      <c r="E110" s="78"/>
      <c r="F110" s="24"/>
      <c r="G110" s="24"/>
      <c r="H110" s="24"/>
      <c r="I110" s="65"/>
      <c r="J110" s="24"/>
      <c r="K110" s="77"/>
      <c r="L110" s="78"/>
      <c r="M110" s="24"/>
      <c r="N110" s="78"/>
      <c r="O110" s="24"/>
      <c r="P110" s="24"/>
      <c r="Q110" s="24"/>
      <c r="R110" s="65"/>
      <c r="S110" s="24"/>
    </row>
    <row r="111" spans="1:19" x14ac:dyDescent="0.2">
      <c r="A111" s="24"/>
      <c r="B111" s="63"/>
      <c r="C111" s="28">
        <v>200</v>
      </c>
      <c r="D111" s="24" t="s">
        <v>57</v>
      </c>
      <c r="E111" s="24"/>
      <c r="F111" s="24"/>
      <c r="G111" s="24"/>
      <c r="H111" s="24"/>
      <c r="I111" s="65"/>
      <c r="J111" s="24"/>
      <c r="K111" s="63"/>
      <c r="L111" s="28">
        <v>200</v>
      </c>
      <c r="M111" s="24" t="s">
        <v>57</v>
      </c>
      <c r="N111" s="24"/>
      <c r="O111" s="24"/>
      <c r="P111" s="24"/>
      <c r="Q111" s="24"/>
      <c r="R111" s="65"/>
      <c r="S111" s="24"/>
    </row>
    <row r="112" spans="1:19" x14ac:dyDescent="0.2">
      <c r="A112" s="24"/>
      <c r="B112" s="295" t="s">
        <v>72</v>
      </c>
      <c r="C112" s="239"/>
      <c r="D112" s="264"/>
      <c r="E112" s="264"/>
      <c r="F112" s="264"/>
      <c r="G112" s="264"/>
      <c r="H112" s="291"/>
      <c r="I112" s="65"/>
      <c r="J112" s="24"/>
      <c r="K112" s="271" t="s">
        <v>72</v>
      </c>
      <c r="L112" s="239"/>
      <c r="M112" s="283"/>
      <c r="N112" s="283"/>
      <c r="O112" s="283"/>
      <c r="P112" s="283"/>
      <c r="Q112" s="284"/>
      <c r="R112" s="65"/>
      <c r="S112" s="24"/>
    </row>
    <row r="113" spans="1:19" x14ac:dyDescent="0.2">
      <c r="A113" s="24"/>
      <c r="B113" s="295"/>
      <c r="C113" s="265"/>
      <c r="D113" s="266"/>
      <c r="E113" s="266"/>
      <c r="F113" s="266"/>
      <c r="G113" s="266"/>
      <c r="H113" s="292"/>
      <c r="I113" s="65"/>
      <c r="J113" s="24"/>
      <c r="K113" s="271"/>
      <c r="L113" s="285"/>
      <c r="M113" s="286"/>
      <c r="N113" s="286"/>
      <c r="O113" s="286"/>
      <c r="P113" s="286"/>
      <c r="Q113" s="287"/>
      <c r="R113" s="65"/>
      <c r="S113" s="24"/>
    </row>
    <row r="114" spans="1:19" x14ac:dyDescent="0.2">
      <c r="A114" s="24"/>
      <c r="B114" s="295"/>
      <c r="C114" s="265"/>
      <c r="D114" s="266"/>
      <c r="E114" s="266"/>
      <c r="F114" s="266"/>
      <c r="G114" s="266"/>
      <c r="H114" s="292"/>
      <c r="I114" s="65"/>
      <c r="J114" s="24"/>
      <c r="K114" s="271"/>
      <c r="L114" s="285"/>
      <c r="M114" s="286"/>
      <c r="N114" s="286"/>
      <c r="O114" s="286"/>
      <c r="P114" s="286"/>
      <c r="Q114" s="287"/>
      <c r="R114" s="65"/>
      <c r="S114" s="24"/>
    </row>
    <row r="115" spans="1:19" x14ac:dyDescent="0.2">
      <c r="A115" s="24"/>
      <c r="B115" s="295"/>
      <c r="C115" s="265"/>
      <c r="D115" s="266"/>
      <c r="E115" s="266"/>
      <c r="F115" s="266"/>
      <c r="G115" s="266"/>
      <c r="H115" s="292"/>
      <c r="I115" s="65"/>
      <c r="J115" s="24"/>
      <c r="K115" s="271"/>
      <c r="L115" s="285"/>
      <c r="M115" s="286"/>
      <c r="N115" s="286"/>
      <c r="O115" s="286"/>
      <c r="P115" s="286"/>
      <c r="Q115" s="287"/>
      <c r="R115" s="65"/>
      <c r="S115" s="24"/>
    </row>
    <row r="116" spans="1:19" x14ac:dyDescent="0.2">
      <c r="A116" s="24"/>
      <c r="B116" s="295"/>
      <c r="C116" s="267"/>
      <c r="D116" s="268"/>
      <c r="E116" s="268"/>
      <c r="F116" s="268"/>
      <c r="G116" s="268"/>
      <c r="H116" s="293"/>
      <c r="I116" s="65"/>
      <c r="J116" s="24"/>
      <c r="K116" s="271"/>
      <c r="L116" s="288"/>
      <c r="M116" s="289"/>
      <c r="N116" s="289"/>
      <c r="O116" s="289"/>
      <c r="P116" s="289"/>
      <c r="Q116" s="290"/>
      <c r="R116" s="65"/>
      <c r="S116" s="24"/>
    </row>
    <row r="117" spans="1:19" x14ac:dyDescent="0.2">
      <c r="A117" s="24"/>
      <c r="B117" s="63"/>
      <c r="C117" s="26" t="str">
        <f>IF(AND(A104="SI",LEN(SUBSTITUTE(C112," ",""))&gt;C111),"El máximo de caracteres permitido es "&amp;C111,"")</f>
        <v/>
      </c>
      <c r="D117" s="24"/>
      <c r="E117" s="24"/>
      <c r="F117" s="24"/>
      <c r="G117" s="24"/>
      <c r="H117" s="24"/>
      <c r="I117" s="65"/>
      <c r="J117" s="24"/>
      <c r="K117" s="63"/>
      <c r="L117" s="26" t="str">
        <f>IF(AND(J104="SI",LEN(SUBSTITUTE(L112," ",""))&gt;L111),"El máximo de caracteres permitido es "&amp;L111,"")</f>
        <v/>
      </c>
      <c r="M117" s="24"/>
      <c r="N117" s="24"/>
      <c r="O117" s="24"/>
      <c r="P117" s="24"/>
      <c r="Q117" s="24"/>
      <c r="R117" s="65"/>
      <c r="S117" s="24"/>
    </row>
    <row r="118" spans="1:19" x14ac:dyDescent="0.2">
      <c r="A118" s="24"/>
      <c r="B118" s="63"/>
      <c r="C118" s="26"/>
      <c r="D118" s="24"/>
      <c r="E118" s="24"/>
      <c r="F118" s="24"/>
      <c r="G118" s="24"/>
      <c r="H118" s="24"/>
      <c r="I118" s="65"/>
      <c r="J118" s="24"/>
      <c r="K118" s="63"/>
      <c r="L118" s="26"/>
      <c r="M118" s="24"/>
      <c r="N118" s="24"/>
      <c r="O118" s="24"/>
      <c r="P118" s="24"/>
      <c r="Q118" s="24"/>
      <c r="R118" s="65"/>
      <c r="S118" s="24"/>
    </row>
    <row r="119" spans="1:19" x14ac:dyDescent="0.2">
      <c r="A119" s="24"/>
      <c r="B119" s="63"/>
      <c r="C119" s="26"/>
      <c r="D119" s="24"/>
      <c r="E119" s="24"/>
      <c r="F119" s="24"/>
      <c r="G119" s="24"/>
      <c r="H119" s="24"/>
      <c r="I119" s="65"/>
      <c r="J119" s="24"/>
      <c r="K119" s="63"/>
      <c r="L119" s="26"/>
      <c r="M119" s="24"/>
      <c r="N119" s="24"/>
      <c r="O119" s="24"/>
      <c r="P119" s="24"/>
      <c r="Q119" s="24"/>
      <c r="R119" s="65"/>
      <c r="S119" s="24"/>
    </row>
    <row r="120" spans="1:19" x14ac:dyDescent="0.2">
      <c r="A120" s="24"/>
      <c r="B120" s="64"/>
      <c r="C120" s="79"/>
      <c r="D120" s="67"/>
      <c r="E120" s="67"/>
      <c r="F120" s="67"/>
      <c r="G120" s="67"/>
      <c r="H120" s="67"/>
      <c r="I120" s="66"/>
      <c r="J120" s="24"/>
      <c r="K120" s="64"/>
      <c r="L120" s="67"/>
      <c r="M120" s="67"/>
      <c r="N120" s="67"/>
      <c r="O120" s="67"/>
      <c r="P120" s="67"/>
      <c r="Q120" s="67"/>
      <c r="R120" s="66"/>
      <c r="S120" s="24"/>
    </row>
    <row r="121" spans="1:19" x14ac:dyDescent="0.2">
      <c r="A121" s="24"/>
      <c r="B121" s="24"/>
      <c r="C121" s="26"/>
      <c r="D121" s="24"/>
      <c r="E121" s="24"/>
      <c r="F121" s="24"/>
      <c r="G121" s="24"/>
      <c r="H121" s="24"/>
      <c r="I121" s="24"/>
      <c r="J121" s="24"/>
      <c r="K121" s="24"/>
      <c r="L121" s="24"/>
      <c r="M121" s="24"/>
      <c r="N121" s="24"/>
      <c r="O121" s="24"/>
      <c r="P121" s="24"/>
      <c r="Q121" s="24"/>
      <c r="R121" s="24"/>
      <c r="S121" s="24"/>
    </row>
    <row r="122" spans="1:19" x14ac:dyDescent="0.2">
      <c r="A122" s="24"/>
      <c r="B122" s="24"/>
      <c r="C122" s="26"/>
      <c r="D122" s="24"/>
      <c r="E122" s="24"/>
      <c r="F122" s="24"/>
      <c r="G122" s="24"/>
      <c r="H122" s="24"/>
      <c r="I122" s="24"/>
      <c r="J122" s="24"/>
      <c r="K122" s="24"/>
      <c r="L122" s="24"/>
      <c r="M122" s="24"/>
      <c r="N122" s="24"/>
      <c r="O122" s="24"/>
      <c r="P122" s="24"/>
      <c r="Q122" s="24"/>
      <c r="R122" s="24"/>
      <c r="S122" s="24"/>
    </row>
    <row r="123" spans="1:19" ht="19.5" x14ac:dyDescent="0.25">
      <c r="A123" s="24"/>
      <c r="B123" s="270" t="s">
        <v>221</v>
      </c>
      <c r="C123" s="270"/>
      <c r="D123" s="270"/>
      <c r="E123" s="270"/>
      <c r="F123" s="270"/>
      <c r="G123" s="270"/>
      <c r="H123" s="270"/>
      <c r="I123" s="270"/>
      <c r="J123" s="270"/>
      <c r="K123" s="270"/>
      <c r="L123" s="270"/>
      <c r="M123" s="270"/>
      <c r="N123" s="270"/>
      <c r="O123" s="270"/>
      <c r="P123" s="270"/>
      <c r="Q123" s="270"/>
      <c r="R123" s="270"/>
      <c r="S123" s="24"/>
    </row>
    <row r="124" spans="1:19" x14ac:dyDescent="0.2">
      <c r="A124" s="24"/>
      <c r="B124" s="24"/>
      <c r="C124" s="26"/>
      <c r="D124" s="24"/>
      <c r="E124" s="24"/>
      <c r="F124" s="24"/>
      <c r="G124" s="24"/>
      <c r="H124" s="24"/>
      <c r="I124" s="24"/>
      <c r="J124" s="24"/>
      <c r="K124" s="24"/>
      <c r="L124" s="24"/>
      <c r="M124" s="24"/>
      <c r="N124" s="24"/>
      <c r="O124" s="24"/>
      <c r="P124" s="24"/>
      <c r="Q124" s="24"/>
      <c r="R124" s="24"/>
      <c r="S124" s="24"/>
    </row>
    <row r="125" spans="1:19" ht="43.5" customHeight="1" x14ac:dyDescent="0.2">
      <c r="A125" s="42" t="str">
        <f>IF(AND('Redes y cobertura'!I5 = "SI",'Instalaciones Esenciales'!B82="SI"),"SI","NO")</f>
        <v>SI</v>
      </c>
      <c r="B125" s="273" t="s">
        <v>222</v>
      </c>
      <c r="C125" s="273"/>
      <c r="D125" s="273"/>
      <c r="E125" s="273"/>
      <c r="F125" s="273"/>
      <c r="G125" s="273"/>
      <c r="H125" s="273"/>
      <c r="I125" s="273"/>
      <c r="J125" s="42" t="str">
        <f>IF(AND('Redes y cobertura'!$I$5="SI",NOT(ISERROR(SEARCH(Listas!C24,'Redes y cobertura'!$I$6,1)))),"SI","NO")</f>
        <v>NO</v>
      </c>
      <c r="K125" s="273" t="s">
        <v>223</v>
      </c>
      <c r="L125" s="273"/>
      <c r="M125" s="273"/>
      <c r="N125" s="273"/>
      <c r="O125" s="273"/>
      <c r="P125" s="273"/>
      <c r="Q125" s="273"/>
      <c r="R125" s="273"/>
      <c r="S125" s="24"/>
    </row>
    <row r="126" spans="1:19" x14ac:dyDescent="0.2">
      <c r="A126" s="42"/>
      <c r="B126" s="60"/>
      <c r="C126" s="81"/>
      <c r="D126" s="61"/>
      <c r="E126" s="61"/>
      <c r="F126" s="61"/>
      <c r="G126" s="61"/>
      <c r="H126" s="61"/>
      <c r="I126" s="62"/>
      <c r="J126" s="24"/>
      <c r="K126" s="63"/>
      <c r="L126" s="24"/>
      <c r="M126" s="24"/>
      <c r="N126" s="24"/>
      <c r="O126" s="24"/>
      <c r="P126" s="24"/>
      <c r="Q126" s="24"/>
      <c r="R126" s="65"/>
      <c r="S126" s="24"/>
    </row>
    <row r="127" spans="1:19" x14ac:dyDescent="0.2">
      <c r="A127" s="24"/>
      <c r="B127" s="63"/>
      <c r="C127" s="30" t="s">
        <v>61</v>
      </c>
      <c r="D127" s="24"/>
      <c r="E127" s="272" t="s">
        <v>180</v>
      </c>
      <c r="F127" s="272"/>
      <c r="G127" s="24"/>
      <c r="H127" s="24"/>
      <c r="I127" s="65"/>
      <c r="J127" s="24"/>
      <c r="K127" s="63"/>
      <c r="L127" s="30" t="s">
        <v>61</v>
      </c>
      <c r="M127" s="24"/>
      <c r="N127" s="127" t="s">
        <v>180</v>
      </c>
      <c r="O127" s="127"/>
      <c r="P127" s="24"/>
      <c r="Q127" s="24"/>
      <c r="R127" s="65"/>
      <c r="S127" s="24"/>
    </row>
    <row r="128" spans="1:19" x14ac:dyDescent="0.2">
      <c r="A128" s="24"/>
      <c r="B128" s="83" t="s">
        <v>181</v>
      </c>
      <c r="C128" s="39">
        <v>1.08</v>
      </c>
      <c r="D128" s="24"/>
      <c r="E128" s="140" t="s">
        <v>182</v>
      </c>
      <c r="F128" s="141"/>
      <c r="G128" s="24"/>
      <c r="H128" s="24"/>
      <c r="I128" s="65"/>
      <c r="J128" s="24"/>
      <c r="K128" s="83" t="s">
        <v>181</v>
      </c>
      <c r="L128" s="39">
        <v>1.08</v>
      </c>
      <c r="M128" s="24"/>
      <c r="N128" s="140" t="s">
        <v>182</v>
      </c>
      <c r="O128" s="141"/>
      <c r="P128" s="24"/>
      <c r="Q128" s="24"/>
      <c r="R128" s="65"/>
      <c r="S128" s="24"/>
    </row>
    <row r="129" spans="1:19" x14ac:dyDescent="0.2">
      <c r="A129" s="24"/>
      <c r="B129" s="82"/>
      <c r="C129" s="24"/>
      <c r="D129" s="24"/>
      <c r="E129" s="24"/>
      <c r="F129" s="24"/>
      <c r="G129" s="24"/>
      <c r="H129" s="24"/>
      <c r="I129" s="65"/>
      <c r="J129" s="24"/>
      <c r="K129" s="82"/>
      <c r="L129" s="24"/>
      <c r="M129" s="24"/>
      <c r="N129" s="24"/>
      <c r="O129" s="24"/>
      <c r="P129" s="24"/>
      <c r="Q129" s="24"/>
      <c r="R129" s="65"/>
      <c r="S129" s="24"/>
    </row>
    <row r="130" spans="1:19" x14ac:dyDescent="0.2">
      <c r="A130" s="24"/>
      <c r="B130" s="83" t="s">
        <v>216</v>
      </c>
      <c r="C130" s="39">
        <v>0.03</v>
      </c>
      <c r="D130" s="24"/>
      <c r="E130" s="140" t="s">
        <v>184</v>
      </c>
      <c r="F130" s="141"/>
      <c r="G130" s="24"/>
      <c r="H130" s="24"/>
      <c r="I130" s="65"/>
      <c r="J130" s="24"/>
      <c r="K130" s="83" t="s">
        <v>183</v>
      </c>
      <c r="L130" s="39">
        <v>1</v>
      </c>
      <c r="M130" s="24"/>
      <c r="N130" s="140" t="s">
        <v>184</v>
      </c>
      <c r="O130" s="141"/>
      <c r="P130" s="24"/>
      <c r="Q130" s="24"/>
      <c r="R130" s="65"/>
      <c r="S130" s="24"/>
    </row>
    <row r="131" spans="1:19" x14ac:dyDescent="0.2">
      <c r="A131" s="24"/>
      <c r="B131" s="82"/>
      <c r="C131" s="26"/>
      <c r="D131" s="24"/>
      <c r="E131" s="24"/>
      <c r="F131" s="24"/>
      <c r="G131" s="24"/>
      <c r="H131" s="24"/>
      <c r="I131" s="65"/>
      <c r="J131" s="24"/>
      <c r="K131" s="82"/>
      <c r="L131" s="26"/>
      <c r="M131" s="24"/>
      <c r="N131" s="24"/>
      <c r="O131" s="24"/>
      <c r="P131" s="24"/>
      <c r="Q131" s="24"/>
      <c r="R131" s="65"/>
      <c r="S131" s="24"/>
    </row>
    <row r="132" spans="1:19" x14ac:dyDescent="0.2">
      <c r="A132" s="24"/>
      <c r="B132" s="83" t="s">
        <v>218</v>
      </c>
      <c r="C132" s="39">
        <v>1</v>
      </c>
      <c r="D132" s="24"/>
      <c r="E132" s="140" t="s">
        <v>184</v>
      </c>
      <c r="F132" s="141"/>
      <c r="G132" s="24"/>
      <c r="H132" s="24"/>
      <c r="I132" s="65"/>
      <c r="J132" s="24"/>
      <c r="K132" s="83" t="s">
        <v>185</v>
      </c>
      <c r="L132" s="39">
        <v>0.68</v>
      </c>
      <c r="M132" s="24"/>
      <c r="N132" s="140" t="s">
        <v>186</v>
      </c>
      <c r="O132" s="141"/>
      <c r="P132" s="24"/>
      <c r="Q132" s="24"/>
      <c r="R132" s="65"/>
      <c r="S132" s="24"/>
    </row>
    <row r="133" spans="1:19" x14ac:dyDescent="0.2">
      <c r="A133" s="24"/>
      <c r="B133" s="82"/>
      <c r="C133" s="26"/>
      <c r="D133" s="24"/>
      <c r="E133" s="24"/>
      <c r="F133" s="24"/>
      <c r="G133" s="24"/>
      <c r="H133" s="24"/>
      <c r="I133" s="65"/>
      <c r="J133" s="24"/>
      <c r="K133" s="82"/>
      <c r="L133" s="26"/>
      <c r="M133" s="24"/>
      <c r="N133" s="24"/>
      <c r="O133" s="24"/>
      <c r="P133" s="24"/>
      <c r="Q133" s="24"/>
      <c r="R133" s="65"/>
      <c r="S133" s="24"/>
    </row>
    <row r="134" spans="1:19" x14ac:dyDescent="0.2">
      <c r="A134" s="24"/>
      <c r="B134" s="83" t="s">
        <v>220</v>
      </c>
      <c r="C134" s="39">
        <v>1</v>
      </c>
      <c r="D134" s="24"/>
      <c r="E134" s="140" t="s">
        <v>184</v>
      </c>
      <c r="F134" s="141"/>
      <c r="G134" s="24"/>
      <c r="H134" s="24"/>
      <c r="I134" s="65"/>
      <c r="J134" s="24"/>
      <c r="K134" s="82"/>
      <c r="L134" s="26"/>
      <c r="M134" s="24"/>
      <c r="N134" s="24"/>
      <c r="O134" s="24"/>
      <c r="P134" s="24"/>
      <c r="Q134" s="24"/>
      <c r="R134" s="65"/>
      <c r="S134" s="24"/>
    </row>
    <row r="135" spans="1:19" x14ac:dyDescent="0.2">
      <c r="A135" s="24"/>
      <c r="B135" s="82"/>
      <c r="C135" s="26"/>
      <c r="D135" s="24"/>
      <c r="E135" s="24"/>
      <c r="F135" s="24"/>
      <c r="G135" s="24"/>
      <c r="H135" s="24"/>
      <c r="I135" s="65"/>
      <c r="J135" s="24"/>
      <c r="K135" s="82"/>
      <c r="L135" s="26"/>
      <c r="M135" s="24"/>
      <c r="N135" s="24"/>
      <c r="O135" s="24"/>
      <c r="P135" s="24"/>
      <c r="Q135" s="24"/>
      <c r="R135" s="65"/>
      <c r="S135" s="24"/>
    </row>
    <row r="136" spans="1:19" ht="25.5" x14ac:dyDescent="0.2">
      <c r="A136" s="24"/>
      <c r="B136" s="106" t="s">
        <v>224</v>
      </c>
      <c r="C136" s="39">
        <v>0.88</v>
      </c>
      <c r="D136" s="24"/>
      <c r="E136" s="140" t="s">
        <v>186</v>
      </c>
      <c r="F136" s="141"/>
      <c r="G136" s="24"/>
      <c r="H136" s="24"/>
      <c r="I136" s="65"/>
      <c r="J136" s="24"/>
      <c r="K136" s="82"/>
      <c r="L136" s="26"/>
      <c r="M136" s="24"/>
      <c r="N136" s="24"/>
      <c r="O136" s="24"/>
      <c r="P136" s="24"/>
      <c r="Q136" s="24"/>
      <c r="R136" s="65"/>
      <c r="S136" s="24"/>
    </row>
    <row r="137" spans="1:19" x14ac:dyDescent="0.2">
      <c r="A137" s="24"/>
      <c r="B137" s="63"/>
      <c r="C137" s="24"/>
      <c r="D137" s="24"/>
      <c r="E137" s="24"/>
      <c r="F137" s="24"/>
      <c r="G137" s="24"/>
      <c r="H137" s="24"/>
      <c r="I137" s="65"/>
      <c r="J137" s="42"/>
      <c r="K137" s="63"/>
      <c r="L137" s="24"/>
      <c r="M137" s="24"/>
      <c r="N137" s="24"/>
      <c r="O137" s="24"/>
      <c r="P137" s="24"/>
      <c r="Q137" s="24"/>
      <c r="R137" s="65"/>
      <c r="S137" s="24"/>
    </row>
    <row r="138" spans="1:19" ht="25.5" x14ac:dyDescent="0.2">
      <c r="A138" s="24"/>
      <c r="B138" s="106" t="s">
        <v>225</v>
      </c>
      <c r="C138" s="39">
        <v>0.94</v>
      </c>
      <c r="D138" s="24"/>
      <c r="E138" s="140" t="s">
        <v>186</v>
      </c>
      <c r="F138" s="141"/>
      <c r="G138" s="24"/>
      <c r="H138" s="24"/>
      <c r="I138" s="65"/>
      <c r="J138" s="42"/>
      <c r="K138" s="63"/>
      <c r="L138" s="24"/>
      <c r="M138" s="24"/>
      <c r="N138" s="24"/>
      <c r="O138" s="24"/>
      <c r="P138" s="24"/>
      <c r="Q138" s="24"/>
      <c r="R138" s="65"/>
      <c r="S138" s="24"/>
    </row>
    <row r="139" spans="1:19" x14ac:dyDescent="0.2">
      <c r="A139" s="24"/>
      <c r="B139" s="63"/>
      <c r="C139" s="24"/>
      <c r="D139" s="24"/>
      <c r="E139" s="24"/>
      <c r="F139" s="24"/>
      <c r="G139" s="24"/>
      <c r="H139" s="24"/>
      <c r="I139" s="65"/>
      <c r="J139" s="42"/>
      <c r="K139" s="63"/>
      <c r="L139" s="24"/>
      <c r="M139" s="24"/>
      <c r="N139" s="24"/>
      <c r="O139" s="24"/>
      <c r="P139" s="24"/>
      <c r="Q139" s="24"/>
      <c r="R139" s="65"/>
      <c r="S139" s="24"/>
    </row>
    <row r="140" spans="1:19" ht="21.6" customHeight="1" x14ac:dyDescent="0.2">
      <c r="A140" s="24"/>
      <c r="B140" s="106" t="s">
        <v>226</v>
      </c>
      <c r="C140" s="39">
        <v>1.05</v>
      </c>
      <c r="D140" s="24"/>
      <c r="E140" s="140" t="s">
        <v>186</v>
      </c>
      <c r="F140" s="141"/>
      <c r="G140" s="24"/>
      <c r="H140" s="24"/>
      <c r="I140" s="65"/>
      <c r="J140" s="42"/>
      <c r="K140" s="63"/>
      <c r="L140" s="24"/>
      <c r="M140" s="24"/>
      <c r="N140" s="24"/>
      <c r="O140" s="24"/>
      <c r="P140" s="24"/>
      <c r="Q140" s="24"/>
      <c r="R140" s="65"/>
      <c r="S140" s="24"/>
    </row>
    <row r="141" spans="1:19" x14ac:dyDescent="0.2">
      <c r="A141" s="24"/>
      <c r="B141" s="63"/>
      <c r="C141" s="24"/>
      <c r="D141" s="24"/>
      <c r="E141" s="24"/>
      <c r="F141" s="24"/>
      <c r="G141" s="24"/>
      <c r="H141" s="24"/>
      <c r="I141" s="65"/>
      <c r="J141" s="42"/>
      <c r="K141" s="63"/>
      <c r="L141" s="24"/>
      <c r="M141" s="24"/>
      <c r="N141" s="24"/>
      <c r="O141" s="24"/>
      <c r="P141" s="24"/>
      <c r="Q141" s="24"/>
      <c r="R141" s="65"/>
      <c r="S141" s="24"/>
    </row>
    <row r="142" spans="1:19" x14ac:dyDescent="0.2">
      <c r="A142" s="24"/>
      <c r="B142" s="64"/>
      <c r="C142" s="67"/>
      <c r="D142" s="67"/>
      <c r="E142" s="67"/>
      <c r="F142" s="67"/>
      <c r="G142" s="67"/>
      <c r="H142" s="67"/>
      <c r="I142" s="66"/>
      <c r="J142" s="42" t="str">
        <f>IF(AND('Redes y cobertura'!$I$5="SI",NOT(ISERROR(SEARCH(Listas!C32,'Redes y cobertura'!$I$6,1)))),"SI","NO")</f>
        <v>SI</v>
      </c>
      <c r="K142" s="64"/>
      <c r="L142" s="67"/>
      <c r="M142" s="67"/>
      <c r="N142" s="67"/>
      <c r="O142" s="67"/>
      <c r="P142" s="67"/>
      <c r="Q142" s="67"/>
      <c r="R142" s="66"/>
      <c r="S142" s="24"/>
    </row>
    <row r="143" spans="1:19" x14ac:dyDescent="0.2">
      <c r="A143" s="24"/>
      <c r="B143" s="24"/>
      <c r="C143" s="24"/>
      <c r="D143" s="24"/>
      <c r="E143" s="24"/>
      <c r="F143" s="24"/>
      <c r="G143" s="24"/>
      <c r="H143" s="24"/>
      <c r="I143" s="24"/>
      <c r="J143" s="24"/>
      <c r="K143" s="24"/>
      <c r="L143" s="24"/>
      <c r="M143" s="24"/>
      <c r="N143" s="24"/>
      <c r="O143" s="24"/>
      <c r="P143" s="24"/>
      <c r="Q143" s="24"/>
      <c r="R143" s="24"/>
      <c r="S143" s="24"/>
    </row>
    <row r="144" spans="1:19" s="20" customFormat="1" ht="22.5" customHeight="1" x14ac:dyDescent="0.2">
      <c r="A144" s="19" t="s">
        <v>227</v>
      </c>
    </row>
    <row r="145" spans="1:19" x14ac:dyDescent="0.2">
      <c r="A145" s="24"/>
      <c r="B145" s="24"/>
      <c r="C145" s="24"/>
      <c r="D145" s="24"/>
      <c r="E145" s="24"/>
      <c r="F145" s="24"/>
      <c r="G145" s="24"/>
      <c r="H145" s="24"/>
      <c r="I145" s="24"/>
      <c r="J145" s="24"/>
      <c r="K145" s="24"/>
      <c r="L145" s="24"/>
      <c r="M145" s="24"/>
      <c r="N145" s="24"/>
      <c r="O145" s="24"/>
      <c r="P145" s="24"/>
      <c r="Q145" s="24"/>
      <c r="R145" s="24"/>
      <c r="S145" s="24"/>
    </row>
    <row r="146" spans="1:19" x14ac:dyDescent="0.2">
      <c r="A146" s="24"/>
      <c r="B146" s="259" t="s">
        <v>188</v>
      </c>
      <c r="C146" s="260"/>
      <c r="D146" s="24"/>
      <c r="E146" s="256" t="s">
        <v>56</v>
      </c>
      <c r="F146" s="257"/>
      <c r="G146" s="257"/>
      <c r="H146" s="257"/>
      <c r="I146" s="258"/>
      <c r="J146" s="24"/>
      <c r="K146" s="259" t="s">
        <v>60</v>
      </c>
      <c r="L146" s="260"/>
      <c r="M146" s="24"/>
      <c r="N146" s="259" t="s">
        <v>61</v>
      </c>
      <c r="O146" s="260"/>
      <c r="P146" s="24"/>
      <c r="Q146" s="24"/>
      <c r="R146" s="24"/>
      <c r="S146" s="24"/>
    </row>
    <row r="147" spans="1:19" ht="21" customHeight="1" x14ac:dyDescent="0.2">
      <c r="A147" s="51">
        <v>1</v>
      </c>
      <c r="B147" s="121"/>
      <c r="C147" s="122"/>
      <c r="D147" s="24"/>
      <c r="E147" s="147"/>
      <c r="F147" s="148"/>
      <c r="G147" s="148"/>
      <c r="H147" s="148"/>
      <c r="I147" s="149"/>
      <c r="J147" s="24"/>
      <c r="K147" s="121"/>
      <c r="L147" s="122"/>
      <c r="M147" s="24"/>
      <c r="N147" s="245"/>
      <c r="O147" s="246"/>
      <c r="P147" s="24"/>
      <c r="Q147" s="24"/>
      <c r="R147" s="33"/>
      <c r="S147" s="24"/>
    </row>
    <row r="148" spans="1:19" ht="21" customHeight="1" x14ac:dyDescent="0.2">
      <c r="A148" s="51" t="str">
        <f>IF(AND(B147&lt;&gt;"",ISNUMBER(A147)),A147+1,"")</f>
        <v/>
      </c>
      <c r="B148" s="121"/>
      <c r="C148" s="122"/>
      <c r="D148" s="24"/>
      <c r="E148" s="147"/>
      <c r="F148" s="148"/>
      <c r="G148" s="148"/>
      <c r="H148" s="148"/>
      <c r="I148" s="149"/>
      <c r="J148" s="24"/>
      <c r="K148" s="121"/>
      <c r="L148" s="122"/>
      <c r="M148" s="24"/>
      <c r="N148" s="245"/>
      <c r="O148" s="246"/>
      <c r="P148" s="24"/>
      <c r="Q148" s="24"/>
      <c r="R148" s="33"/>
      <c r="S148" s="24"/>
    </row>
    <row r="149" spans="1:19" ht="21" customHeight="1" x14ac:dyDescent="0.2">
      <c r="A149" s="51" t="str">
        <f t="shared" ref="A149:A176" si="0">IF(AND(B148&lt;&gt;"",ISNUMBER(A148)),A148+1,"")</f>
        <v/>
      </c>
      <c r="B149" s="121"/>
      <c r="C149" s="122"/>
      <c r="D149" s="24"/>
      <c r="E149" s="147"/>
      <c r="F149" s="148"/>
      <c r="G149" s="148"/>
      <c r="H149" s="148"/>
      <c r="I149" s="149"/>
      <c r="J149" s="24"/>
      <c r="K149" s="121"/>
      <c r="L149" s="122"/>
      <c r="M149" s="24"/>
      <c r="N149" s="245"/>
      <c r="O149" s="246"/>
      <c r="P149" s="24"/>
      <c r="Q149" s="24"/>
      <c r="R149" s="33"/>
      <c r="S149" s="24"/>
    </row>
    <row r="150" spans="1:19" ht="21" customHeight="1" x14ac:dyDescent="0.2">
      <c r="A150" s="51" t="str">
        <f t="shared" si="0"/>
        <v/>
      </c>
      <c r="B150" s="121"/>
      <c r="C150" s="122"/>
      <c r="D150" s="24"/>
      <c r="E150" s="147"/>
      <c r="F150" s="148"/>
      <c r="G150" s="148"/>
      <c r="H150" s="148"/>
      <c r="I150" s="149"/>
      <c r="J150" s="24"/>
      <c r="K150" s="121"/>
      <c r="L150" s="122"/>
      <c r="M150" s="24"/>
      <c r="N150" s="245"/>
      <c r="O150" s="246"/>
      <c r="P150" s="24"/>
      <c r="Q150" s="24"/>
      <c r="R150" s="33"/>
      <c r="S150" s="24"/>
    </row>
    <row r="151" spans="1:19" ht="21" customHeight="1" x14ac:dyDescent="0.2">
      <c r="A151" s="51" t="str">
        <f t="shared" si="0"/>
        <v/>
      </c>
      <c r="B151" s="121"/>
      <c r="C151" s="122"/>
      <c r="D151" s="24"/>
      <c r="E151" s="147"/>
      <c r="F151" s="148"/>
      <c r="G151" s="148"/>
      <c r="H151" s="148"/>
      <c r="I151" s="149"/>
      <c r="J151" s="24"/>
      <c r="K151" s="121"/>
      <c r="L151" s="122"/>
      <c r="M151" s="24"/>
      <c r="N151" s="245"/>
      <c r="O151" s="246"/>
      <c r="P151" s="24"/>
      <c r="Q151" s="24"/>
      <c r="R151" s="33"/>
      <c r="S151" s="24"/>
    </row>
    <row r="152" spans="1:19" ht="21" customHeight="1" x14ac:dyDescent="0.2">
      <c r="A152" s="51" t="str">
        <f t="shared" si="0"/>
        <v/>
      </c>
      <c r="B152" s="121"/>
      <c r="C152" s="122"/>
      <c r="D152" s="24"/>
      <c r="E152" s="147"/>
      <c r="F152" s="148"/>
      <c r="G152" s="148"/>
      <c r="H152" s="148"/>
      <c r="I152" s="149"/>
      <c r="J152" s="24"/>
      <c r="K152" s="121"/>
      <c r="L152" s="122"/>
      <c r="M152" s="24"/>
      <c r="N152" s="245"/>
      <c r="O152" s="246"/>
      <c r="P152" s="24"/>
      <c r="Q152" s="24"/>
      <c r="R152" s="33"/>
      <c r="S152" s="24"/>
    </row>
    <row r="153" spans="1:19" ht="21" customHeight="1" x14ac:dyDescent="0.2">
      <c r="A153" s="51" t="str">
        <f t="shared" si="0"/>
        <v/>
      </c>
      <c r="B153" s="121"/>
      <c r="C153" s="122"/>
      <c r="D153" s="24"/>
      <c r="E153" s="147"/>
      <c r="F153" s="148"/>
      <c r="G153" s="148"/>
      <c r="H153" s="148"/>
      <c r="I153" s="149"/>
      <c r="J153" s="24"/>
      <c r="K153" s="121"/>
      <c r="L153" s="122"/>
      <c r="M153" s="24"/>
      <c r="N153" s="245"/>
      <c r="O153" s="246"/>
      <c r="P153" s="24"/>
      <c r="Q153" s="24"/>
      <c r="R153" s="33"/>
      <c r="S153" s="24"/>
    </row>
    <row r="154" spans="1:19" ht="21" customHeight="1" x14ac:dyDescent="0.2">
      <c r="A154" s="51" t="str">
        <f t="shared" si="0"/>
        <v/>
      </c>
      <c r="B154" s="121"/>
      <c r="C154" s="122"/>
      <c r="D154" s="24"/>
      <c r="E154" s="147"/>
      <c r="F154" s="148"/>
      <c r="G154" s="148"/>
      <c r="H154" s="148"/>
      <c r="I154" s="149"/>
      <c r="J154" s="24"/>
      <c r="K154" s="121"/>
      <c r="L154" s="122"/>
      <c r="M154" s="24"/>
      <c r="N154" s="245"/>
      <c r="O154" s="246"/>
      <c r="P154" s="24"/>
      <c r="Q154" s="24"/>
      <c r="R154" s="33"/>
      <c r="S154" s="24"/>
    </row>
    <row r="155" spans="1:19" ht="21" customHeight="1" x14ac:dyDescent="0.2">
      <c r="A155" s="51" t="str">
        <f t="shared" si="0"/>
        <v/>
      </c>
      <c r="B155" s="121"/>
      <c r="C155" s="122"/>
      <c r="D155" s="24"/>
      <c r="E155" s="147"/>
      <c r="F155" s="148"/>
      <c r="G155" s="148"/>
      <c r="H155" s="148"/>
      <c r="I155" s="149"/>
      <c r="J155" s="24"/>
      <c r="K155" s="121"/>
      <c r="L155" s="122"/>
      <c r="M155" s="24"/>
      <c r="N155" s="245"/>
      <c r="O155" s="246"/>
      <c r="P155" s="24"/>
      <c r="Q155" s="24"/>
      <c r="R155" s="33"/>
      <c r="S155" s="24"/>
    </row>
    <row r="156" spans="1:19" ht="21" customHeight="1" x14ac:dyDescent="0.2">
      <c r="A156" s="51" t="str">
        <f t="shared" si="0"/>
        <v/>
      </c>
      <c r="B156" s="121"/>
      <c r="C156" s="122"/>
      <c r="D156" s="24"/>
      <c r="E156" s="147"/>
      <c r="F156" s="148"/>
      <c r="G156" s="148"/>
      <c r="H156" s="148"/>
      <c r="I156" s="149"/>
      <c r="J156" s="24"/>
      <c r="K156" s="121"/>
      <c r="L156" s="122"/>
      <c r="M156" s="24"/>
      <c r="N156" s="245"/>
      <c r="O156" s="246"/>
      <c r="P156" s="24"/>
      <c r="Q156" s="24"/>
      <c r="R156" s="33"/>
      <c r="S156" s="24"/>
    </row>
    <row r="157" spans="1:19" ht="21" customHeight="1" x14ac:dyDescent="0.2">
      <c r="A157" s="51" t="str">
        <f t="shared" si="0"/>
        <v/>
      </c>
      <c r="B157" s="121"/>
      <c r="C157" s="122"/>
      <c r="D157" s="24"/>
      <c r="E157" s="147"/>
      <c r="F157" s="148"/>
      <c r="G157" s="148"/>
      <c r="H157" s="148"/>
      <c r="I157" s="149"/>
      <c r="J157" s="24"/>
      <c r="K157" s="121"/>
      <c r="L157" s="122"/>
      <c r="M157" s="24"/>
      <c r="N157" s="245"/>
      <c r="O157" s="246"/>
      <c r="P157" s="24"/>
      <c r="Q157" s="24"/>
      <c r="R157" s="33"/>
      <c r="S157" s="24"/>
    </row>
    <row r="158" spans="1:19" ht="21" customHeight="1" x14ac:dyDescent="0.2">
      <c r="A158" s="51" t="str">
        <f t="shared" si="0"/>
        <v/>
      </c>
      <c r="B158" s="121"/>
      <c r="C158" s="122"/>
      <c r="D158" s="24"/>
      <c r="E158" s="147"/>
      <c r="F158" s="148"/>
      <c r="G158" s="148"/>
      <c r="H158" s="148"/>
      <c r="I158" s="149"/>
      <c r="J158" s="24"/>
      <c r="K158" s="121"/>
      <c r="L158" s="122"/>
      <c r="M158" s="24"/>
      <c r="N158" s="245"/>
      <c r="O158" s="246"/>
      <c r="P158" s="24"/>
      <c r="Q158" s="24"/>
      <c r="R158" s="33"/>
      <c r="S158" s="24"/>
    </row>
    <row r="159" spans="1:19" ht="21" customHeight="1" x14ac:dyDescent="0.2">
      <c r="A159" s="51" t="str">
        <f t="shared" si="0"/>
        <v/>
      </c>
      <c r="B159" s="121"/>
      <c r="C159" s="122"/>
      <c r="D159" s="24"/>
      <c r="E159" s="147"/>
      <c r="F159" s="148"/>
      <c r="G159" s="148"/>
      <c r="H159" s="148"/>
      <c r="I159" s="149"/>
      <c r="J159" s="24"/>
      <c r="K159" s="121"/>
      <c r="L159" s="122"/>
      <c r="M159" s="24"/>
      <c r="N159" s="245"/>
      <c r="O159" s="246"/>
      <c r="P159" s="24"/>
      <c r="Q159" s="24"/>
      <c r="R159" s="33"/>
      <c r="S159" s="24"/>
    </row>
    <row r="160" spans="1:19" ht="21" customHeight="1" x14ac:dyDescent="0.2">
      <c r="A160" s="51" t="str">
        <f t="shared" si="0"/>
        <v/>
      </c>
      <c r="B160" s="121"/>
      <c r="C160" s="122"/>
      <c r="D160" s="24"/>
      <c r="E160" s="147"/>
      <c r="F160" s="148"/>
      <c r="G160" s="148"/>
      <c r="H160" s="148"/>
      <c r="I160" s="149"/>
      <c r="J160" s="24"/>
      <c r="K160" s="121"/>
      <c r="L160" s="122"/>
      <c r="M160" s="24"/>
      <c r="N160" s="245"/>
      <c r="O160" s="246"/>
      <c r="P160" s="24"/>
      <c r="Q160" s="24"/>
      <c r="R160" s="33"/>
      <c r="S160" s="24"/>
    </row>
    <row r="161" spans="1:19" ht="21" customHeight="1" x14ac:dyDescent="0.2">
      <c r="A161" s="51" t="str">
        <f t="shared" si="0"/>
        <v/>
      </c>
      <c r="B161" s="121"/>
      <c r="C161" s="122"/>
      <c r="D161" s="24"/>
      <c r="E161" s="147"/>
      <c r="F161" s="148"/>
      <c r="G161" s="148"/>
      <c r="H161" s="148"/>
      <c r="I161" s="149"/>
      <c r="J161" s="24"/>
      <c r="K161" s="121"/>
      <c r="L161" s="122"/>
      <c r="M161" s="24"/>
      <c r="N161" s="245"/>
      <c r="O161" s="246"/>
      <c r="P161" s="24"/>
      <c r="Q161" s="24"/>
      <c r="R161" s="33"/>
      <c r="S161" s="24"/>
    </row>
    <row r="162" spans="1:19" ht="21" customHeight="1" x14ac:dyDescent="0.2">
      <c r="A162" s="51" t="str">
        <f t="shared" si="0"/>
        <v/>
      </c>
      <c r="B162" s="121"/>
      <c r="C162" s="122"/>
      <c r="D162" s="24"/>
      <c r="E162" s="147"/>
      <c r="F162" s="148"/>
      <c r="G162" s="148"/>
      <c r="H162" s="148"/>
      <c r="I162" s="149"/>
      <c r="J162" s="24"/>
      <c r="K162" s="121"/>
      <c r="L162" s="122"/>
      <c r="M162" s="24"/>
      <c r="N162" s="245"/>
      <c r="O162" s="246"/>
      <c r="P162" s="24"/>
      <c r="Q162" s="24"/>
      <c r="R162" s="33"/>
      <c r="S162" s="24"/>
    </row>
    <row r="163" spans="1:19" ht="21" customHeight="1" x14ac:dyDescent="0.2">
      <c r="A163" s="51" t="str">
        <f t="shared" si="0"/>
        <v/>
      </c>
      <c r="B163" s="121"/>
      <c r="C163" s="122"/>
      <c r="D163" s="24"/>
      <c r="E163" s="147"/>
      <c r="F163" s="148"/>
      <c r="G163" s="148"/>
      <c r="H163" s="148"/>
      <c r="I163" s="149"/>
      <c r="J163" s="24"/>
      <c r="K163" s="121"/>
      <c r="L163" s="122"/>
      <c r="M163" s="24"/>
      <c r="N163" s="245"/>
      <c r="O163" s="246"/>
      <c r="P163" s="24"/>
      <c r="Q163" s="24"/>
      <c r="R163" s="33"/>
      <c r="S163" s="24"/>
    </row>
    <row r="164" spans="1:19" ht="21" customHeight="1" x14ac:dyDescent="0.2">
      <c r="A164" s="51" t="str">
        <f t="shared" si="0"/>
        <v/>
      </c>
      <c r="B164" s="121"/>
      <c r="C164" s="122"/>
      <c r="D164" s="24"/>
      <c r="E164" s="147"/>
      <c r="F164" s="148"/>
      <c r="G164" s="148"/>
      <c r="H164" s="148"/>
      <c r="I164" s="149"/>
      <c r="J164" s="24"/>
      <c r="K164" s="121"/>
      <c r="L164" s="122"/>
      <c r="M164" s="24"/>
      <c r="N164" s="245"/>
      <c r="O164" s="246"/>
      <c r="P164" s="24"/>
      <c r="Q164" s="24"/>
      <c r="R164" s="33"/>
      <c r="S164" s="24"/>
    </row>
    <row r="165" spans="1:19" ht="21" customHeight="1" x14ac:dyDescent="0.2">
      <c r="A165" s="51" t="str">
        <f t="shared" si="0"/>
        <v/>
      </c>
      <c r="B165" s="121"/>
      <c r="C165" s="122"/>
      <c r="D165" s="24"/>
      <c r="E165" s="147"/>
      <c r="F165" s="148"/>
      <c r="G165" s="148"/>
      <c r="H165" s="148"/>
      <c r="I165" s="149"/>
      <c r="J165" s="24"/>
      <c r="K165" s="121"/>
      <c r="L165" s="122"/>
      <c r="M165" s="24"/>
      <c r="N165" s="245"/>
      <c r="O165" s="246"/>
      <c r="P165" s="24"/>
      <c r="Q165" s="24"/>
      <c r="R165" s="33"/>
      <c r="S165" s="24"/>
    </row>
    <row r="166" spans="1:19" ht="21" customHeight="1" x14ac:dyDescent="0.2">
      <c r="A166" s="51" t="str">
        <f t="shared" si="0"/>
        <v/>
      </c>
      <c r="B166" s="121"/>
      <c r="C166" s="122"/>
      <c r="D166" s="24"/>
      <c r="E166" s="147"/>
      <c r="F166" s="148"/>
      <c r="G166" s="148"/>
      <c r="H166" s="148"/>
      <c r="I166" s="149"/>
      <c r="J166" s="24"/>
      <c r="K166" s="121"/>
      <c r="L166" s="122"/>
      <c r="M166" s="24"/>
      <c r="N166" s="245"/>
      <c r="O166" s="246"/>
      <c r="P166" s="24"/>
      <c r="Q166" s="24"/>
      <c r="R166" s="33"/>
      <c r="S166" s="24"/>
    </row>
    <row r="167" spans="1:19" ht="21" customHeight="1" x14ac:dyDescent="0.2">
      <c r="A167" s="51" t="str">
        <f t="shared" si="0"/>
        <v/>
      </c>
      <c r="B167" s="121"/>
      <c r="C167" s="122"/>
      <c r="D167" s="24"/>
      <c r="E167" s="147"/>
      <c r="F167" s="148"/>
      <c r="G167" s="148"/>
      <c r="H167" s="148"/>
      <c r="I167" s="149"/>
      <c r="J167" s="24"/>
      <c r="K167" s="121"/>
      <c r="L167" s="122"/>
      <c r="M167" s="24"/>
      <c r="N167" s="245"/>
      <c r="O167" s="246"/>
      <c r="P167" s="24"/>
      <c r="Q167" s="24"/>
      <c r="R167" s="33"/>
      <c r="S167" s="24"/>
    </row>
    <row r="168" spans="1:19" ht="21" customHeight="1" x14ac:dyDescent="0.2">
      <c r="A168" s="51" t="str">
        <f t="shared" si="0"/>
        <v/>
      </c>
      <c r="B168" s="121"/>
      <c r="C168" s="122"/>
      <c r="D168" s="24"/>
      <c r="E168" s="147"/>
      <c r="F168" s="148"/>
      <c r="G168" s="148"/>
      <c r="H168" s="148"/>
      <c r="I168" s="149"/>
      <c r="J168" s="24"/>
      <c r="K168" s="121"/>
      <c r="L168" s="122"/>
      <c r="M168" s="24"/>
      <c r="N168" s="245"/>
      <c r="O168" s="246"/>
      <c r="P168" s="24"/>
      <c r="Q168" s="24"/>
      <c r="R168" s="33"/>
      <c r="S168" s="24"/>
    </row>
    <row r="169" spans="1:19" ht="21" customHeight="1" x14ac:dyDescent="0.2">
      <c r="A169" s="51" t="str">
        <f t="shared" si="0"/>
        <v/>
      </c>
      <c r="B169" s="121"/>
      <c r="C169" s="122"/>
      <c r="D169" s="24"/>
      <c r="E169" s="147"/>
      <c r="F169" s="148"/>
      <c r="G169" s="148"/>
      <c r="H169" s="148"/>
      <c r="I169" s="149"/>
      <c r="J169" s="24"/>
      <c r="K169" s="121"/>
      <c r="L169" s="122"/>
      <c r="M169" s="24"/>
      <c r="N169" s="245"/>
      <c r="O169" s="246"/>
      <c r="P169" s="24"/>
      <c r="Q169" s="24"/>
      <c r="R169" s="33"/>
      <c r="S169" s="24"/>
    </row>
    <row r="170" spans="1:19" ht="21" customHeight="1" x14ac:dyDescent="0.2">
      <c r="A170" s="51" t="str">
        <f t="shared" si="0"/>
        <v/>
      </c>
      <c r="B170" s="121"/>
      <c r="C170" s="122"/>
      <c r="D170" s="24"/>
      <c r="E170" s="147"/>
      <c r="F170" s="148"/>
      <c r="G170" s="148"/>
      <c r="H170" s="148"/>
      <c r="I170" s="149"/>
      <c r="J170" s="24"/>
      <c r="K170" s="121"/>
      <c r="L170" s="122"/>
      <c r="M170" s="24"/>
      <c r="N170" s="245"/>
      <c r="O170" s="246"/>
      <c r="P170" s="24"/>
      <c r="Q170" s="24"/>
      <c r="R170" s="33"/>
      <c r="S170" s="24"/>
    </row>
    <row r="171" spans="1:19" ht="21" customHeight="1" x14ac:dyDescent="0.2">
      <c r="A171" s="51" t="str">
        <f t="shared" si="0"/>
        <v/>
      </c>
      <c r="B171" s="121"/>
      <c r="C171" s="122"/>
      <c r="D171" s="24"/>
      <c r="E171" s="147"/>
      <c r="F171" s="148"/>
      <c r="G171" s="148"/>
      <c r="H171" s="148"/>
      <c r="I171" s="149"/>
      <c r="J171" s="24"/>
      <c r="K171" s="121"/>
      <c r="L171" s="122"/>
      <c r="M171" s="24"/>
      <c r="N171" s="245"/>
      <c r="O171" s="246"/>
      <c r="P171" s="24"/>
      <c r="Q171" s="24"/>
      <c r="R171" s="33"/>
      <c r="S171" s="24"/>
    </row>
    <row r="172" spans="1:19" ht="21" customHeight="1" x14ac:dyDescent="0.2">
      <c r="A172" s="51" t="str">
        <f t="shared" si="0"/>
        <v/>
      </c>
      <c r="B172" s="121"/>
      <c r="C172" s="122"/>
      <c r="D172" s="24"/>
      <c r="E172" s="147"/>
      <c r="F172" s="148"/>
      <c r="G172" s="148"/>
      <c r="H172" s="148"/>
      <c r="I172" s="149"/>
      <c r="J172" s="24"/>
      <c r="K172" s="121"/>
      <c r="L172" s="122"/>
      <c r="M172" s="24"/>
      <c r="N172" s="245"/>
      <c r="O172" s="246"/>
      <c r="P172" s="24"/>
      <c r="Q172" s="24"/>
      <c r="R172" s="33"/>
      <c r="S172" s="24"/>
    </row>
    <row r="173" spans="1:19" ht="21" customHeight="1" x14ac:dyDescent="0.2">
      <c r="A173" s="51" t="str">
        <f t="shared" si="0"/>
        <v/>
      </c>
      <c r="B173" s="121"/>
      <c r="C173" s="122"/>
      <c r="D173" s="24"/>
      <c r="E173" s="147"/>
      <c r="F173" s="148"/>
      <c r="G173" s="148"/>
      <c r="H173" s="148"/>
      <c r="I173" s="149"/>
      <c r="J173" s="24"/>
      <c r="K173" s="121"/>
      <c r="L173" s="122"/>
      <c r="M173" s="24"/>
      <c r="N173" s="245"/>
      <c r="O173" s="246"/>
      <c r="P173" s="24"/>
      <c r="Q173" s="24"/>
      <c r="R173" s="33"/>
      <c r="S173" s="24"/>
    </row>
    <row r="174" spans="1:19" ht="21" customHeight="1" x14ac:dyDescent="0.2">
      <c r="A174" s="51" t="str">
        <f t="shared" si="0"/>
        <v/>
      </c>
      <c r="B174" s="121"/>
      <c r="C174" s="122"/>
      <c r="D174" s="24"/>
      <c r="E174" s="147"/>
      <c r="F174" s="148"/>
      <c r="G174" s="148"/>
      <c r="H174" s="148"/>
      <c r="I174" s="149"/>
      <c r="J174" s="24"/>
      <c r="K174" s="121"/>
      <c r="L174" s="122"/>
      <c r="M174" s="24"/>
      <c r="N174" s="245"/>
      <c r="O174" s="246"/>
      <c r="P174" s="24"/>
      <c r="Q174" s="24"/>
      <c r="R174" s="33"/>
      <c r="S174" s="24"/>
    </row>
    <row r="175" spans="1:19" ht="21" customHeight="1" x14ac:dyDescent="0.2">
      <c r="A175" s="51" t="str">
        <f t="shared" si="0"/>
        <v/>
      </c>
      <c r="B175" s="121"/>
      <c r="C175" s="122"/>
      <c r="D175" s="24"/>
      <c r="E175" s="147"/>
      <c r="F175" s="148"/>
      <c r="G175" s="148"/>
      <c r="H175" s="148"/>
      <c r="I175" s="149"/>
      <c r="J175" s="24"/>
      <c r="K175" s="121"/>
      <c r="L175" s="122"/>
      <c r="M175" s="24"/>
      <c r="N175" s="245"/>
      <c r="O175" s="246"/>
      <c r="P175" s="24"/>
      <c r="Q175" s="24"/>
      <c r="R175" s="33"/>
      <c r="S175" s="24"/>
    </row>
    <row r="176" spans="1:19" ht="21" customHeight="1" x14ac:dyDescent="0.2">
      <c r="A176" s="51" t="str">
        <f t="shared" si="0"/>
        <v/>
      </c>
      <c r="B176" s="121"/>
      <c r="C176" s="122"/>
      <c r="D176" s="24"/>
      <c r="E176" s="147"/>
      <c r="F176" s="148"/>
      <c r="G176" s="148"/>
      <c r="H176" s="148"/>
      <c r="I176" s="149"/>
      <c r="J176" s="24"/>
      <c r="K176" s="121"/>
      <c r="L176" s="122"/>
      <c r="M176" s="24"/>
      <c r="N176" s="245"/>
      <c r="O176" s="246"/>
      <c r="P176" s="24"/>
      <c r="Q176" s="24"/>
      <c r="R176" s="33"/>
      <c r="S176" s="24"/>
    </row>
    <row r="177" spans="1:19" x14ac:dyDescent="0.2">
      <c r="A177" s="24"/>
      <c r="B177" s="24"/>
      <c r="C177" s="24"/>
      <c r="D177" s="24"/>
      <c r="E177" s="24"/>
      <c r="F177" s="24"/>
      <c r="G177" s="24"/>
      <c r="H177" s="24"/>
      <c r="I177" s="24"/>
      <c r="J177" s="24"/>
      <c r="K177" s="24"/>
      <c r="L177" s="24"/>
      <c r="M177" s="24"/>
      <c r="N177" s="24"/>
      <c r="O177" s="24"/>
      <c r="P177" s="24"/>
      <c r="Q177" s="24"/>
      <c r="R177" s="24"/>
      <c r="S177" s="24"/>
    </row>
    <row r="178" spans="1:19" x14ac:dyDescent="0.2">
      <c r="A178" s="24"/>
      <c r="B178" s="24"/>
      <c r="C178" s="24"/>
      <c r="D178" s="24"/>
      <c r="E178" s="24"/>
      <c r="F178" s="24"/>
      <c r="G178" s="24"/>
      <c r="H178" s="24"/>
      <c r="I178" s="24"/>
      <c r="J178" s="24"/>
      <c r="K178" s="24"/>
      <c r="L178" s="24"/>
      <c r="M178" s="24"/>
      <c r="N178" s="24"/>
      <c r="O178" s="24"/>
      <c r="P178" s="24"/>
      <c r="Q178" s="24"/>
      <c r="R178" s="24"/>
      <c r="S178" s="24"/>
    </row>
    <row r="179" spans="1:19" x14ac:dyDescent="0.2">
      <c r="A179" s="24"/>
      <c r="B179" s="24"/>
      <c r="C179" s="24"/>
      <c r="D179" s="24"/>
      <c r="E179" s="24"/>
      <c r="F179" s="24"/>
      <c r="G179" s="24"/>
      <c r="H179" s="24"/>
      <c r="I179" s="24"/>
      <c r="J179" s="24"/>
      <c r="K179" s="24"/>
      <c r="L179" s="24"/>
      <c r="M179" s="24"/>
      <c r="N179" s="24"/>
      <c r="O179" s="24"/>
      <c r="P179" s="24"/>
      <c r="Q179" s="24"/>
      <c r="R179" s="24"/>
      <c r="S179" s="24"/>
    </row>
    <row r="192" spans="1:19"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sheetData>
  <sheetProtection algorithmName="SHA-512" hashValue="zZjMkhjgtqa9EEBXcTLpgNkk9fD4+g6PJZzgOxWXVAhBQeI58px8lDx9EzCfsPbiWEvf8l+cGxAvgu/AjqwecQ==" saltValue="STsj42eVplFypxYbFPI+QA==" spinCount="100000" sheet="1" selectLockedCells="1"/>
  <mergeCells count="187">
    <mergeCell ref="B93:B97"/>
    <mergeCell ref="B112:B116"/>
    <mergeCell ref="C93:H97"/>
    <mergeCell ref="D73:E73"/>
    <mergeCell ref="E88:F88"/>
    <mergeCell ref="B104:I104"/>
    <mergeCell ref="O64:Q68"/>
    <mergeCell ref="O77:Q78"/>
    <mergeCell ref="N106:O106"/>
    <mergeCell ref="E106:F106"/>
    <mergeCell ref="E107:F107"/>
    <mergeCell ref="E90:F90"/>
    <mergeCell ref="K104:R104"/>
    <mergeCell ref="N107:O107"/>
    <mergeCell ref="B83:R83"/>
    <mergeCell ref="B102:R102"/>
    <mergeCell ref="K93:K97"/>
    <mergeCell ref="E109:F109"/>
    <mergeCell ref="E108:F108"/>
    <mergeCell ref="N108:O108"/>
    <mergeCell ref="N109:O109"/>
    <mergeCell ref="E176:I176"/>
    <mergeCell ref="K176:L176"/>
    <mergeCell ref="N176:O176"/>
    <mergeCell ref="E174:I174"/>
    <mergeCell ref="D13:F13"/>
    <mergeCell ref="O15:Q16"/>
    <mergeCell ref="F15:N16"/>
    <mergeCell ref="D36:F36"/>
    <mergeCell ref="F38:N39"/>
    <mergeCell ref="O38:Q39"/>
    <mergeCell ref="E173:I173"/>
    <mergeCell ref="K173:L173"/>
    <mergeCell ref="N173:O173"/>
    <mergeCell ref="K174:L174"/>
    <mergeCell ref="N174:O174"/>
    <mergeCell ref="E175:I175"/>
    <mergeCell ref="K175:L175"/>
    <mergeCell ref="N175:O175"/>
    <mergeCell ref="N168:O168"/>
    <mergeCell ref="E169:I169"/>
    <mergeCell ref="K169:L169"/>
    <mergeCell ref="N169:O169"/>
    <mergeCell ref="E172:I172"/>
    <mergeCell ref="K172:L172"/>
    <mergeCell ref="N164:O164"/>
    <mergeCell ref="N159:O159"/>
    <mergeCell ref="E160:I160"/>
    <mergeCell ref="K160:L160"/>
    <mergeCell ref="E158:I158"/>
    <mergeCell ref="K158:L158"/>
    <mergeCell ref="N158:O158"/>
    <mergeCell ref="N160:O160"/>
    <mergeCell ref="E161:I161"/>
    <mergeCell ref="N162:O162"/>
    <mergeCell ref="E163:I163"/>
    <mergeCell ref="K163:L163"/>
    <mergeCell ref="N163:O163"/>
    <mergeCell ref="N172:O172"/>
    <mergeCell ref="E170:I170"/>
    <mergeCell ref="K170:L170"/>
    <mergeCell ref="N170:O170"/>
    <mergeCell ref="N165:O165"/>
    <mergeCell ref="E166:I166"/>
    <mergeCell ref="K166:L166"/>
    <mergeCell ref="N166:O166"/>
    <mergeCell ref="E167:I167"/>
    <mergeCell ref="K167:L167"/>
    <mergeCell ref="N167:O167"/>
    <mergeCell ref="N153:O153"/>
    <mergeCell ref="E154:I154"/>
    <mergeCell ref="K154:L154"/>
    <mergeCell ref="N154:O154"/>
    <mergeCell ref="E155:I155"/>
    <mergeCell ref="K155:L155"/>
    <mergeCell ref="N155:O155"/>
    <mergeCell ref="N156:O156"/>
    <mergeCell ref="E157:I157"/>
    <mergeCell ref="K157:L157"/>
    <mergeCell ref="N157:O157"/>
    <mergeCell ref="N148:O148"/>
    <mergeCell ref="E149:I149"/>
    <mergeCell ref="K149:L149"/>
    <mergeCell ref="N149:O149"/>
    <mergeCell ref="E151:I151"/>
    <mergeCell ref="K151:L151"/>
    <mergeCell ref="N152:O152"/>
    <mergeCell ref="E153:I153"/>
    <mergeCell ref="B171:C171"/>
    <mergeCell ref="E152:I152"/>
    <mergeCell ref="K152:L152"/>
    <mergeCell ref="K153:L153"/>
    <mergeCell ref="B150:C150"/>
    <mergeCell ref="B151:C151"/>
    <mergeCell ref="N151:O151"/>
    <mergeCell ref="E150:I150"/>
    <mergeCell ref="K150:L150"/>
    <mergeCell ref="N150:O150"/>
    <mergeCell ref="B149:C149"/>
    <mergeCell ref="B148:C148"/>
    <mergeCell ref="E148:I148"/>
    <mergeCell ref="K148:L148"/>
    <mergeCell ref="K161:L161"/>
    <mergeCell ref="N161:O161"/>
    <mergeCell ref="B174:C174"/>
    <mergeCell ref="B170:C170"/>
    <mergeCell ref="E171:I171"/>
    <mergeCell ref="K171:L171"/>
    <mergeCell ref="B166:C166"/>
    <mergeCell ref="B167:C167"/>
    <mergeCell ref="B164:C164"/>
    <mergeCell ref="K168:L168"/>
    <mergeCell ref="K156:L156"/>
    <mergeCell ref="E164:I164"/>
    <mergeCell ref="K164:L164"/>
    <mergeCell ref="B176:C176"/>
    <mergeCell ref="D8:E8"/>
    <mergeCell ref="D21:E21"/>
    <mergeCell ref="D26:E26"/>
    <mergeCell ref="D31:E31"/>
    <mergeCell ref="D54:E54"/>
    <mergeCell ref="B175:C175"/>
    <mergeCell ref="B172:C172"/>
    <mergeCell ref="B173:C173"/>
    <mergeCell ref="B45:N49"/>
    <mergeCell ref="G57:I57"/>
    <mergeCell ref="L93:Q97"/>
    <mergeCell ref="C112:H116"/>
    <mergeCell ref="L112:Q116"/>
    <mergeCell ref="F77:N78"/>
    <mergeCell ref="B85:I85"/>
    <mergeCell ref="K85:R85"/>
    <mergeCell ref="N87:O87"/>
    <mergeCell ref="N88:O88"/>
    <mergeCell ref="E87:F87"/>
    <mergeCell ref="N171:O171"/>
    <mergeCell ref="B168:C168"/>
    <mergeCell ref="B169:C169"/>
    <mergeCell ref="E168:I168"/>
    <mergeCell ref="O45:O49"/>
    <mergeCell ref="F59:N60"/>
    <mergeCell ref="F75:H75"/>
    <mergeCell ref="B64:N68"/>
    <mergeCell ref="B160:C160"/>
    <mergeCell ref="B161:C161"/>
    <mergeCell ref="B158:C158"/>
    <mergeCell ref="B159:C159"/>
    <mergeCell ref="E165:I165"/>
    <mergeCell ref="K165:L165"/>
    <mergeCell ref="B162:C162"/>
    <mergeCell ref="B163:C163"/>
    <mergeCell ref="E162:I162"/>
    <mergeCell ref="K162:L162"/>
    <mergeCell ref="B165:C165"/>
    <mergeCell ref="B154:C154"/>
    <mergeCell ref="B155:C155"/>
    <mergeCell ref="B152:C152"/>
    <mergeCell ref="B153:C153"/>
    <mergeCell ref="E159:I159"/>
    <mergeCell ref="K159:L159"/>
    <mergeCell ref="B156:C156"/>
    <mergeCell ref="B157:C157"/>
    <mergeCell ref="E156:I156"/>
    <mergeCell ref="N147:O147"/>
    <mergeCell ref="K146:L146"/>
    <mergeCell ref="E146:I146"/>
    <mergeCell ref="E147:I147"/>
    <mergeCell ref="N146:O146"/>
    <mergeCell ref="B123:R123"/>
    <mergeCell ref="K112:K116"/>
    <mergeCell ref="E127:F127"/>
    <mergeCell ref="E128:F128"/>
    <mergeCell ref="B146:C146"/>
    <mergeCell ref="B147:C147"/>
    <mergeCell ref="K147:L147"/>
    <mergeCell ref="E130:F130"/>
    <mergeCell ref="E136:F136"/>
    <mergeCell ref="N127:O127"/>
    <mergeCell ref="N128:O128"/>
    <mergeCell ref="N130:O130"/>
    <mergeCell ref="N132:O132"/>
    <mergeCell ref="B125:I125"/>
    <mergeCell ref="K125:R125"/>
    <mergeCell ref="E132:F132"/>
    <mergeCell ref="E134:F134"/>
    <mergeCell ref="E138:F138"/>
    <mergeCell ref="E140:F140"/>
  </mergeCells>
  <phoneticPr fontId="3" type="noConversion"/>
  <conditionalFormatting sqref="B147:C176 E147:I176 K147:L176 N147:O176">
    <cfRule type="expression" dxfId="31" priority="29" stopIfTrue="1">
      <formula>NOT(ISNUMBER(INDIRECT(ADDRESS(ROW(),1))))</formula>
    </cfRule>
  </conditionalFormatting>
  <conditionalFormatting sqref="B86:I99">
    <cfRule type="expression" dxfId="30" priority="18" stopIfTrue="1">
      <formula>$A$85="NO"</formula>
    </cfRule>
  </conditionalFormatting>
  <conditionalFormatting sqref="B105:I120">
    <cfRule type="expression" dxfId="29" priority="44" stopIfTrue="1">
      <formula>$A$104="NO"</formula>
    </cfRule>
  </conditionalFormatting>
  <conditionalFormatting sqref="B126:I142">
    <cfRule type="expression" dxfId="28" priority="3343" stopIfTrue="1">
      <formula>$A$125="NO"</formula>
    </cfRule>
  </conditionalFormatting>
  <conditionalFormatting sqref="E127:F128">
    <cfRule type="expression" dxfId="27" priority="15" stopIfTrue="1">
      <formula>$A$104="NO"</formula>
    </cfRule>
  </conditionalFormatting>
  <conditionalFormatting sqref="E130:F130">
    <cfRule type="expression" dxfId="26" priority="14" stopIfTrue="1">
      <formula>$A$104="NO"</formula>
    </cfRule>
  </conditionalFormatting>
  <conditionalFormatting sqref="E132:F132">
    <cfRule type="expression" dxfId="25" priority="5" stopIfTrue="1">
      <formula>$A$104="NO"</formula>
    </cfRule>
  </conditionalFormatting>
  <conditionalFormatting sqref="E134:F134">
    <cfRule type="expression" dxfId="24" priority="4" stopIfTrue="1">
      <formula>$A$104="NO"</formula>
    </cfRule>
  </conditionalFormatting>
  <conditionalFormatting sqref="E136:F136">
    <cfRule type="expression" dxfId="23" priority="11" stopIfTrue="1">
      <formula>$A$104="NO"</formula>
    </cfRule>
  </conditionalFormatting>
  <conditionalFormatting sqref="E138:F138">
    <cfRule type="expression" dxfId="22" priority="3" stopIfTrue="1">
      <formula>$A$104="NO"</formula>
    </cfRule>
  </conditionalFormatting>
  <conditionalFormatting sqref="E140:F140">
    <cfRule type="expression" dxfId="21" priority="2" stopIfTrue="1">
      <formula>$A$104="NO"</formula>
    </cfRule>
  </conditionalFormatting>
  <conditionalFormatting sqref="K86:R99">
    <cfRule type="expression" dxfId="20" priority="32" stopIfTrue="1">
      <formula>$J$85="NO"</formula>
    </cfRule>
  </conditionalFormatting>
  <conditionalFormatting sqref="K105:R120">
    <cfRule type="expression" dxfId="19" priority="31" stopIfTrue="1">
      <formula>$J$104="NO"</formula>
    </cfRule>
  </conditionalFormatting>
  <conditionalFormatting sqref="K126:R142">
    <cfRule type="expression" dxfId="18" priority="16" stopIfTrue="1">
      <formula>$A$125="NO"</formula>
    </cfRule>
  </conditionalFormatting>
  <conditionalFormatting sqref="N128:O128">
    <cfRule type="expression" dxfId="17" priority="8" stopIfTrue="1">
      <formula>$A$104="NO"</formula>
    </cfRule>
  </conditionalFormatting>
  <conditionalFormatting sqref="N130:O130">
    <cfRule type="expression" dxfId="16" priority="7" stopIfTrue="1">
      <formula>$A$104="NO"</formula>
    </cfRule>
  </conditionalFormatting>
  <conditionalFormatting sqref="N132:O132">
    <cfRule type="expression" dxfId="15" priority="1" stopIfTrue="1">
      <formula>$A$104="NO"</formula>
    </cfRule>
  </conditionalFormatting>
  <dataValidations count="8">
    <dataValidation type="list" allowBlank="1" showInputMessage="1" showErrorMessage="1" sqref="F75:H75 G57:I57" xr:uid="{00000000-0002-0000-0600-000000000000}">
      <formula1>TRANSFERENCIA</formula1>
    </dataValidation>
    <dataValidation type="whole" operator="greaterThan" allowBlank="1" showInputMessage="1" showErrorMessage="1" sqref="D73:E73" xr:uid="{00000000-0002-0000-0600-000001000000}">
      <formula1>0</formula1>
    </dataValidation>
    <dataValidation type="list" allowBlank="1" showInputMessage="1" showErrorMessage="1" sqref="D13" xr:uid="{00000000-0002-0000-0600-000002000000}">
      <formula1>MEDIO</formula1>
    </dataValidation>
    <dataValidation type="list" allowBlank="1" showInputMessage="1" showErrorMessage="1" sqref="D8 D26 D21 D31" xr:uid="{00000000-0002-0000-0600-000003000000}">
      <formula1>DIAS</formula1>
    </dataValidation>
    <dataValidation type="list" allowBlank="1" showInputMessage="1" showErrorMessage="1" sqref="D36:F36" xr:uid="{00000000-0002-0000-0600-000004000000}">
      <formula1>INSTANCIAS</formula1>
    </dataValidation>
    <dataValidation type="list" allowBlank="1" showInputMessage="1" showErrorMessage="1" sqref="D54:E54" xr:uid="{00000000-0002-0000-0600-000005000000}">
      <formula1>DIAS40</formula1>
    </dataValidation>
    <dataValidation type="decimal" operator="greaterThanOrEqual" allowBlank="1" showInputMessage="1" showErrorMessage="1" sqref="N147:O176 C90 L130 C88 L132 L88 L107:L109 C107:C109 C128 C130 C136 L128 C132 C134 C138 C140" xr:uid="{00000000-0002-0000-0600-000006000000}">
      <formula1>0</formula1>
    </dataValidation>
    <dataValidation operator="greaterThanOrEqual" allowBlank="1" showInputMessage="1" showErrorMessage="1" sqref="B128 B130 B136 K128 K130 K132 B132 B134 B138 B140" xr:uid="{00000000-0002-0000-0600-000007000000}"/>
  </dataValidations>
  <pageMargins left="0.75" right="0.75" top="1" bottom="1" header="0" footer="0"/>
  <pageSetup orientation="portrait" verticalDpi="0" r:id="rId1"/>
  <headerFooter alignWithMargins="0">
    <oddHeader>&amp;R&amp;"Aptos"&amp;10&amp;KFF0000 Información pública&amp;1#_x000D_</oddHead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theme="6"/>
  </sheetPr>
  <dimension ref="A1:AE106"/>
  <sheetViews>
    <sheetView zoomScaleNormal="100" workbookViewId="0">
      <selection activeCell="C5" sqref="C5"/>
    </sheetView>
  </sheetViews>
  <sheetFormatPr baseColWidth="10" defaultColWidth="0" defaultRowHeight="12.75" zeroHeight="1" x14ac:dyDescent="0.2"/>
  <cols>
    <col min="1" max="1" width="4.28515625" style="1" customWidth="1"/>
    <col min="2" max="2" width="4.42578125" style="1" customWidth="1"/>
    <col min="3" max="3" width="18" style="1" customWidth="1"/>
    <col min="4" max="4" width="26.85546875" style="1" customWidth="1"/>
    <col min="5" max="5" width="25.7109375" style="1" customWidth="1"/>
    <col min="6" max="6" width="28.5703125" style="1" customWidth="1"/>
    <col min="7" max="11" width="12.28515625" style="1" customWidth="1"/>
    <col min="12" max="12" width="17.85546875" style="1" customWidth="1"/>
    <col min="13" max="13" width="12.28515625" style="1" customWidth="1"/>
    <col min="14" max="14" width="27" style="1" customWidth="1"/>
    <col min="15" max="15" width="20.85546875" style="1" hidden="1" customWidth="1"/>
    <col min="16" max="18" width="6.85546875" style="1" customWidth="1"/>
    <col min="19" max="19" width="4.42578125" style="1" customWidth="1"/>
    <col min="20" max="20" width="3.85546875" style="2" hidden="1" customWidth="1"/>
    <col min="21" max="21" width="4.42578125" style="2" hidden="1" customWidth="1"/>
    <col min="22" max="22" width="4.28515625" style="1" hidden="1" customWidth="1"/>
    <col min="23" max="23" width="4.28515625" style="16" hidden="1" customWidth="1"/>
    <col min="24" max="25" width="10.85546875" style="16" hidden="1" customWidth="1"/>
    <col min="26" max="27" width="4.42578125" style="2" hidden="1" customWidth="1"/>
    <col min="28" max="29" width="10.85546875" style="1" hidden="1" customWidth="1"/>
    <col min="30" max="30" width="3.85546875" style="1" hidden="1" customWidth="1"/>
    <col min="31" max="31" width="4.42578125" style="1" hidden="1" customWidth="1"/>
    <col min="32" max="16384" width="11.42578125" style="1" hidden="1"/>
  </cols>
  <sheetData>
    <row r="1" spans="1:27" x14ac:dyDescent="0.2">
      <c r="A1" s="24"/>
      <c r="B1" s="24"/>
      <c r="C1" s="24"/>
      <c r="D1" s="24"/>
      <c r="E1" s="24"/>
      <c r="F1" s="24"/>
      <c r="G1" s="24"/>
      <c r="H1" s="24"/>
      <c r="I1" s="24"/>
      <c r="J1" s="24"/>
      <c r="K1" s="24"/>
      <c r="L1" s="24"/>
      <c r="M1" s="24"/>
      <c r="N1" s="24"/>
      <c r="O1" s="24"/>
      <c r="P1" s="24"/>
      <c r="Q1" s="24"/>
      <c r="R1" s="24"/>
      <c r="S1" s="24"/>
      <c r="W1" s="95"/>
      <c r="X1" s="95"/>
      <c r="Y1" s="95"/>
    </row>
    <row r="2" spans="1:27" s="20" customFormat="1" ht="22.5" customHeight="1" x14ac:dyDescent="0.2">
      <c r="A2" s="19" t="s">
        <v>228</v>
      </c>
      <c r="T2" s="21"/>
      <c r="U2" s="21"/>
      <c r="W2" s="22"/>
      <c r="X2" s="22"/>
      <c r="Y2" s="22"/>
      <c r="Z2" s="21"/>
      <c r="AA2" s="21"/>
    </row>
    <row r="3" spans="1:27" x14ac:dyDescent="0.2">
      <c r="A3" s="51" t="str">
        <f>IF(AND('Redes y cobertura'!I5 = "SI",'Instalaciones Esenciales'!B82="SI"),"SI","NO")</f>
        <v>SI</v>
      </c>
      <c r="B3" s="24"/>
      <c r="C3" s="24"/>
      <c r="D3" s="24"/>
      <c r="E3" s="24"/>
      <c r="F3" s="24"/>
      <c r="G3" s="24"/>
      <c r="H3" s="24"/>
      <c r="I3" s="24"/>
      <c r="J3" s="24"/>
      <c r="K3" s="24"/>
      <c r="L3" s="24"/>
      <c r="M3" s="24"/>
      <c r="N3" s="24"/>
      <c r="O3" s="24"/>
      <c r="P3" s="298" t="s">
        <v>229</v>
      </c>
      <c r="Q3" s="299"/>
      <c r="R3" s="300"/>
      <c r="S3" s="24"/>
      <c r="T3" s="297" t="s">
        <v>230</v>
      </c>
      <c r="U3" s="297"/>
      <c r="W3" s="297" t="s">
        <v>231</v>
      </c>
      <c r="X3" s="297"/>
      <c r="Y3" s="297"/>
      <c r="Z3" s="297"/>
      <c r="AA3" s="297"/>
    </row>
    <row r="4" spans="1:27" s="8" customFormat="1" ht="25.5" x14ac:dyDescent="0.2">
      <c r="A4" s="51" t="str">
        <f>IF(OR('Redes y cobertura'!$D$5="SI",'Redes y cobertura'!$I$5="SI"),"SI","NO")</f>
        <v>SI</v>
      </c>
      <c r="B4" s="52" t="s">
        <v>232</v>
      </c>
      <c r="C4" s="52" t="s">
        <v>188</v>
      </c>
      <c r="D4" s="52" t="s">
        <v>39</v>
      </c>
      <c r="E4" s="52" t="s">
        <v>40</v>
      </c>
      <c r="F4" s="52" t="s">
        <v>233</v>
      </c>
      <c r="G4" s="48" t="s">
        <v>234</v>
      </c>
      <c r="H4" s="48" t="s">
        <v>235</v>
      </c>
      <c r="I4" s="48" t="s">
        <v>236</v>
      </c>
      <c r="J4" s="48" t="s">
        <v>237</v>
      </c>
      <c r="K4" s="48" t="s">
        <v>238</v>
      </c>
      <c r="L4" s="48" t="s">
        <v>239</v>
      </c>
      <c r="M4" s="48" t="s">
        <v>240</v>
      </c>
      <c r="N4" s="48" t="s">
        <v>241</v>
      </c>
      <c r="O4" s="48" t="s">
        <v>242</v>
      </c>
      <c r="P4" s="48" t="s">
        <v>181</v>
      </c>
      <c r="Q4" s="48" t="s">
        <v>183</v>
      </c>
      <c r="R4" s="48" t="s">
        <v>185</v>
      </c>
      <c r="S4" s="38"/>
      <c r="T4" s="97">
        <v>18</v>
      </c>
      <c r="U4" s="97">
        <v>5</v>
      </c>
      <c r="W4" s="97">
        <f>COUNTIF($W$5:$W$104,"&gt;0")</f>
        <v>16</v>
      </c>
      <c r="X4" s="97" t="str">
        <f>ADDRESS($W$4+4,3)</f>
        <v>$C$20</v>
      </c>
      <c r="Y4" s="98"/>
      <c r="Z4" s="97">
        <v>509</v>
      </c>
      <c r="AA4" s="97">
        <v>4</v>
      </c>
    </row>
    <row r="5" spans="1:27" x14ac:dyDescent="0.2">
      <c r="A5" s="51" t="str">
        <f ca="1">IF(OR(NOT(ISNUMBER(INDIRECT(ADDRESS(ROW(),2)))),$A$3="NO"),"NO","SI")</f>
        <v>SI</v>
      </c>
      <c r="B5" s="40">
        <f>IF(A4="SI",1,"")</f>
        <v>1</v>
      </c>
      <c r="C5" s="53" t="s">
        <v>1801</v>
      </c>
      <c r="D5" s="53" t="s">
        <v>281</v>
      </c>
      <c r="E5" s="53" t="s">
        <v>948</v>
      </c>
      <c r="F5" s="53" t="s">
        <v>1817</v>
      </c>
      <c r="G5" s="53" t="s">
        <v>54</v>
      </c>
      <c r="H5" s="53" t="s">
        <v>54</v>
      </c>
      <c r="I5" s="53" t="s">
        <v>31</v>
      </c>
      <c r="J5" s="53" t="s">
        <v>31</v>
      </c>
      <c r="K5" s="53" t="s">
        <v>1835</v>
      </c>
      <c r="L5" s="53" t="s">
        <v>1836</v>
      </c>
      <c r="M5" s="53" t="s">
        <v>1846</v>
      </c>
      <c r="N5" s="54" t="str">
        <f t="shared" ref="N5:N36" si="0">IF(AND(ISNUMBER(B5),C5&lt;&gt;""),IF(B5&lt;&gt;"",HYPERLINK("#"&amp;ADDRESS(T5,U5,,,"Interfaces Nodos"),"Diligenciar Interfaces"),""),"")</f>
        <v>Diligenciar Interfaces</v>
      </c>
      <c r="O5" s="54" t="str">
        <f t="shared" ref="O5:O36" ca="1" si="1">IF(AND(ISNUMBER(W5),C5&lt;&gt;""),IF(W5&lt;&gt;"",HYPERLINK("#"&amp;ADDRESS(OFFSET($Z$4,MATCH(C5,$Y$5:$Y$104,0),0),OFFSET($AA$4,MATCH(C5,$Y$5:$Y$104,0),0),,,"Cobertura Nodos"),"Diligenciar Cobertura"),""),"")</f>
        <v>Diligenciar Cobertura</v>
      </c>
      <c r="P5" s="53" t="s">
        <v>54</v>
      </c>
      <c r="Q5" s="53" t="s">
        <v>54</v>
      </c>
      <c r="R5" s="53" t="s">
        <v>54</v>
      </c>
      <c r="S5" s="24"/>
      <c r="T5" s="96">
        <v>9</v>
      </c>
      <c r="U5" s="96">
        <v>2</v>
      </c>
      <c r="W5" s="96">
        <f t="shared" ref="W5:W36" si="2">IF(AND(ISNUMBER(B5),C5&lt;&gt;""),B5,"")</f>
        <v>1</v>
      </c>
      <c r="X5" s="98" t="str">
        <f t="array" aca="1" ref="X5:X104" ca="1">INDEX($C$5:INDIRECT($X$4),SMALL(IF(MATCH($C$5:INDIRECT($X$4),$C$5:INDIRECT($X$4),0)=ROW(INDIRECT("1:"&amp;COUNTA($C$5:INDIRECT($X$4)))),MATCH($C$5:INDIRECT($X$4),$C$5:INDIRECT($X$4),0),""),ROW()-4))</f>
        <v>Siberia</v>
      </c>
      <c r="Y5" s="98" t="str">
        <f t="shared" ref="Y5:Y68" ca="1" si="3">IF(ISERROR(X5),"",X5)</f>
        <v>Siberia</v>
      </c>
      <c r="Z5" s="96">
        <v>7</v>
      </c>
      <c r="AA5" s="96">
        <v>3</v>
      </c>
    </row>
    <row r="6" spans="1:27" x14ac:dyDescent="0.2">
      <c r="A6" s="51" t="str">
        <f t="shared" ref="A6:A69" ca="1" si="4">IF(OR(NOT(ISNUMBER(INDIRECT(ADDRESS(ROW(),2)))),$A$3="NO"),"NO","SI")</f>
        <v>SI</v>
      </c>
      <c r="B6" s="40">
        <f>IF(AND(C5&lt;&gt;"",ISNUMBER(B5)),B5+1,"")</f>
        <v>2</v>
      </c>
      <c r="C6" s="53" t="s">
        <v>1802</v>
      </c>
      <c r="D6" s="53" t="s">
        <v>424</v>
      </c>
      <c r="E6" s="53" t="s">
        <v>424</v>
      </c>
      <c r="F6" s="53" t="s">
        <v>1818</v>
      </c>
      <c r="G6" s="53" t="s">
        <v>54</v>
      </c>
      <c r="H6" s="53" t="s">
        <v>54</v>
      </c>
      <c r="I6" s="53" t="s">
        <v>31</v>
      </c>
      <c r="J6" s="53" t="s">
        <v>31</v>
      </c>
      <c r="K6" s="53" t="s">
        <v>1837</v>
      </c>
      <c r="L6" s="53" t="s">
        <v>1838</v>
      </c>
      <c r="M6" s="53" t="s">
        <v>1846</v>
      </c>
      <c r="N6" s="54" t="str">
        <f t="shared" ca="1" si="0"/>
        <v>Diligenciar Interfaces</v>
      </c>
      <c r="O6" s="54" t="str">
        <f t="shared" ca="1" si="1"/>
        <v>Diligenciar Cobertura</v>
      </c>
      <c r="P6" s="53" t="s">
        <v>31</v>
      </c>
      <c r="Q6" s="53" t="s">
        <v>31</v>
      </c>
      <c r="R6" s="53" t="s">
        <v>31</v>
      </c>
      <c r="S6" s="24"/>
      <c r="T6" s="96">
        <f ca="1">IF(MOD(COUNTA(T$5:INDIRECT(ADDRESS(ROW()-1,COLUMN()))),50)&lt;&gt;0,T5,T5+T$4)</f>
        <v>9</v>
      </c>
      <c r="U6" s="96">
        <f ca="1">IF(MOD(COUNTA(U$5:INDIRECT(ADDRESS(ROW()-1,COLUMN()))),50)&lt;&gt;0,U5+U$4,U$5)</f>
        <v>7</v>
      </c>
      <c r="W6" s="96">
        <f t="shared" si="2"/>
        <v>2</v>
      </c>
      <c r="X6" s="98" t="str">
        <f ca="1"/>
        <v>Entrerios</v>
      </c>
      <c r="Y6" s="98" t="str">
        <f t="shared" ca="1" si="3"/>
        <v>Entrerios</v>
      </c>
      <c r="Z6" s="96">
        <f>Z5</f>
        <v>7</v>
      </c>
      <c r="AA6" s="96">
        <f>AA5+10</f>
        <v>13</v>
      </c>
    </row>
    <row r="7" spans="1:27" x14ac:dyDescent="0.2">
      <c r="A7" s="51" t="str">
        <f t="shared" ca="1" si="4"/>
        <v>SI</v>
      </c>
      <c r="B7" s="40">
        <f t="shared" ref="B7:B70" si="5">IF(AND(C6&lt;&gt;"",ISNUMBER(B6)),B6+1,"")</f>
        <v>3</v>
      </c>
      <c r="C7" s="53" t="s">
        <v>1803</v>
      </c>
      <c r="D7" s="53" t="s">
        <v>273</v>
      </c>
      <c r="E7" s="53" t="s">
        <v>337</v>
      </c>
      <c r="F7" s="53" t="s">
        <v>1819</v>
      </c>
      <c r="G7" s="53" t="s">
        <v>54</v>
      </c>
      <c r="H7" s="53" t="s">
        <v>54</v>
      </c>
      <c r="I7" s="53" t="s">
        <v>31</v>
      </c>
      <c r="J7" s="53" t="s">
        <v>31</v>
      </c>
      <c r="K7" s="53" t="s">
        <v>1839</v>
      </c>
      <c r="L7" s="53" t="s">
        <v>1840</v>
      </c>
      <c r="M7" s="53" t="s">
        <v>1846</v>
      </c>
      <c r="N7" s="54" t="str">
        <f t="shared" ca="1" si="0"/>
        <v>Diligenciar Interfaces</v>
      </c>
      <c r="O7" s="54" t="str">
        <f t="shared" ca="1" si="1"/>
        <v>Diligenciar Cobertura</v>
      </c>
      <c r="P7" s="53" t="s">
        <v>54</v>
      </c>
      <c r="Q7" s="53" t="s">
        <v>31</v>
      </c>
      <c r="R7" s="53" t="s">
        <v>54</v>
      </c>
      <c r="S7" s="24"/>
      <c r="T7" s="96">
        <f ca="1">IF(MOD(COUNTA(T$5:INDIRECT(ADDRESS(ROW()-1,COLUMN()))),50)&lt;&gt;0,T6,T6+T$4)</f>
        <v>9</v>
      </c>
      <c r="U7" s="96">
        <f ca="1">IF(MOD(COUNTA(U$5:INDIRECT(ADDRESS(ROW()-1,COLUMN()))),50)&lt;&gt;0,U6+U$4,U$5)</f>
        <v>12</v>
      </c>
      <c r="W7" s="96">
        <f t="shared" si="2"/>
        <v>3</v>
      </c>
      <c r="X7" s="98" t="str">
        <f ca="1"/>
        <v>Tabor</v>
      </c>
      <c r="Y7" s="98" t="str">
        <f t="shared" ca="1" si="3"/>
        <v>Tabor</v>
      </c>
      <c r="Z7" s="96">
        <f t="shared" ref="Z7:Z24" si="6">Z6</f>
        <v>7</v>
      </c>
      <c r="AA7" s="96">
        <f t="shared" ref="AA7:AA24" si="7">AA6+10</f>
        <v>23</v>
      </c>
    </row>
    <row r="8" spans="1:27" x14ac:dyDescent="0.2">
      <c r="A8" s="51" t="str">
        <f t="shared" ca="1" si="4"/>
        <v>SI</v>
      </c>
      <c r="B8" s="40">
        <f t="shared" si="5"/>
        <v>4</v>
      </c>
      <c r="C8" s="53" t="s">
        <v>1804</v>
      </c>
      <c r="D8" s="53" t="s">
        <v>297</v>
      </c>
      <c r="E8" s="53" t="s">
        <v>561</v>
      </c>
      <c r="F8" s="53" t="s">
        <v>1820</v>
      </c>
      <c r="G8" s="53" t="s">
        <v>54</v>
      </c>
      <c r="H8" s="53" t="s">
        <v>54</v>
      </c>
      <c r="I8" s="53" t="s">
        <v>31</v>
      </c>
      <c r="J8" s="53" t="s">
        <v>31</v>
      </c>
      <c r="K8" s="53" t="s">
        <v>1841</v>
      </c>
      <c r="L8" s="53" t="s">
        <v>1842</v>
      </c>
      <c r="M8" s="53" t="s">
        <v>1846</v>
      </c>
      <c r="N8" s="54" t="str">
        <f t="shared" ca="1" si="0"/>
        <v>Diligenciar Interfaces</v>
      </c>
      <c r="O8" s="54" t="str">
        <f t="shared" ca="1" si="1"/>
        <v>Diligenciar Cobertura</v>
      </c>
      <c r="P8" s="53" t="s">
        <v>54</v>
      </c>
      <c r="Q8" s="53" t="s">
        <v>54</v>
      </c>
      <c r="R8" s="53" t="s">
        <v>54</v>
      </c>
      <c r="S8" s="24"/>
      <c r="T8" s="96">
        <f ca="1">IF(MOD(COUNTA(T$5:INDIRECT(ADDRESS(ROW()-1,COLUMN()))),50)&lt;&gt;0,T7,T7+T$4)</f>
        <v>9</v>
      </c>
      <c r="U8" s="96">
        <f ca="1">IF(MOD(COUNTA(U$5:INDIRECT(ADDRESS(ROW()-1,COLUMN()))),50)&lt;&gt;0,U7+U$4,U$5)</f>
        <v>17</v>
      </c>
      <c r="W8" s="96">
        <f t="shared" si="2"/>
        <v>4</v>
      </c>
      <c r="X8" s="98" t="str">
        <f ca="1"/>
        <v>Colón</v>
      </c>
      <c r="Y8" s="98" t="str">
        <f t="shared" ca="1" si="3"/>
        <v>Colón</v>
      </c>
      <c r="Z8" s="96">
        <f t="shared" si="6"/>
        <v>7</v>
      </c>
      <c r="AA8" s="96">
        <f t="shared" si="7"/>
        <v>33</v>
      </c>
    </row>
    <row r="9" spans="1:27" x14ac:dyDescent="0.2">
      <c r="A9" s="51" t="str">
        <f t="shared" ca="1" si="4"/>
        <v>SI</v>
      </c>
      <c r="B9" s="40">
        <f t="shared" si="5"/>
        <v>5</v>
      </c>
      <c r="C9" s="53" t="s">
        <v>1805</v>
      </c>
      <c r="D9" s="53" t="s">
        <v>271</v>
      </c>
      <c r="E9" s="53" t="s">
        <v>1381</v>
      </c>
      <c r="F9" s="53" t="s">
        <v>1821</v>
      </c>
      <c r="G9" s="53" t="s">
        <v>54</v>
      </c>
      <c r="H9" s="53" t="s">
        <v>54</v>
      </c>
      <c r="I9" s="53" t="s">
        <v>31</v>
      </c>
      <c r="J9" s="53" t="s">
        <v>31</v>
      </c>
      <c r="K9" s="53" t="s">
        <v>1843</v>
      </c>
      <c r="L9" s="53" t="s">
        <v>1838</v>
      </c>
      <c r="M9" s="53" t="s">
        <v>1846</v>
      </c>
      <c r="N9" s="54" t="str">
        <f t="shared" ca="1" si="0"/>
        <v>Diligenciar Interfaces</v>
      </c>
      <c r="O9" s="54" t="str">
        <f t="shared" ca="1" si="1"/>
        <v>Diligenciar Cobertura</v>
      </c>
      <c r="P9" s="53" t="s">
        <v>54</v>
      </c>
      <c r="Q9" s="53" t="s">
        <v>31</v>
      </c>
      <c r="R9" s="53" t="s">
        <v>31</v>
      </c>
      <c r="S9" s="24"/>
      <c r="T9" s="96">
        <f ca="1">IF(MOD(COUNTA(T$5:INDIRECT(ADDRESS(ROW()-1,COLUMN()))),50)&lt;&gt;0,T8,T8+T$4)</f>
        <v>9</v>
      </c>
      <c r="U9" s="96">
        <f ca="1">IF(MOD(COUNTA(U$5:INDIRECT(ADDRESS(ROW()-1,COLUMN()))),50)&lt;&gt;0,U8+U$4,U$5)</f>
        <v>22</v>
      </c>
      <c r="W9" s="96">
        <f t="shared" si="2"/>
        <v>5</v>
      </c>
      <c r="X9" s="98" t="str">
        <f ca="1"/>
        <v>Las Palmas</v>
      </c>
      <c r="Y9" s="98" t="str">
        <f t="shared" ca="1" si="3"/>
        <v>Las Palmas</v>
      </c>
      <c r="Z9" s="96">
        <f t="shared" si="6"/>
        <v>7</v>
      </c>
      <c r="AA9" s="96">
        <f t="shared" si="7"/>
        <v>43</v>
      </c>
    </row>
    <row r="10" spans="1:27" x14ac:dyDescent="0.2">
      <c r="A10" s="51" t="str">
        <f t="shared" ca="1" si="4"/>
        <v>SI</v>
      </c>
      <c r="B10" s="40">
        <f t="shared" si="5"/>
        <v>6</v>
      </c>
      <c r="C10" s="53" t="s">
        <v>1806</v>
      </c>
      <c r="D10" s="53" t="s">
        <v>294</v>
      </c>
      <c r="E10" s="53" t="s">
        <v>558</v>
      </c>
      <c r="F10" s="53" t="s">
        <v>1822</v>
      </c>
      <c r="G10" s="53" t="s">
        <v>54</v>
      </c>
      <c r="H10" s="53" t="s">
        <v>54</v>
      </c>
      <c r="I10" s="53" t="s">
        <v>31</v>
      </c>
      <c r="J10" s="53" t="s">
        <v>31</v>
      </c>
      <c r="K10" s="53"/>
      <c r="L10" s="53" t="s">
        <v>1844</v>
      </c>
      <c r="M10" s="53" t="s">
        <v>1846</v>
      </c>
      <c r="N10" s="54" t="str">
        <f t="shared" ca="1" si="0"/>
        <v>Diligenciar Interfaces</v>
      </c>
      <c r="O10" s="54" t="str">
        <f t="shared" ca="1" si="1"/>
        <v>Diligenciar Cobertura</v>
      </c>
      <c r="P10" s="53" t="s">
        <v>31</v>
      </c>
      <c r="Q10" s="53" t="s">
        <v>31</v>
      </c>
      <c r="R10" s="53" t="s">
        <v>31</v>
      </c>
      <c r="S10" s="24"/>
      <c r="T10" s="96">
        <f ca="1">IF(MOD(COUNTA(T$5:INDIRECT(ADDRESS(ROW()-1,COLUMN()))),50)&lt;&gt;0,T9,T9+T$4)</f>
        <v>9</v>
      </c>
      <c r="U10" s="96">
        <f ca="1">IF(MOD(COUNTA(U$5:INDIRECT(ADDRESS(ROW()-1,COLUMN()))),50)&lt;&gt;0,U9+U$4,U$5)</f>
        <v>27</v>
      </c>
      <c r="W10" s="96">
        <f t="shared" si="2"/>
        <v>6</v>
      </c>
      <c r="X10" s="98" t="str">
        <f ca="1"/>
        <v>La Joya</v>
      </c>
      <c r="Y10" s="98" t="str">
        <f t="shared" ca="1" si="3"/>
        <v>La Joya</v>
      </c>
      <c r="Z10" s="96">
        <f t="shared" si="6"/>
        <v>7</v>
      </c>
      <c r="AA10" s="96">
        <f t="shared" si="7"/>
        <v>53</v>
      </c>
    </row>
    <row r="11" spans="1:27" x14ac:dyDescent="0.2">
      <c r="A11" s="51" t="str">
        <f t="shared" ca="1" si="4"/>
        <v>SI</v>
      </c>
      <c r="B11" s="40">
        <f t="shared" si="5"/>
        <v>7</v>
      </c>
      <c r="C11" s="53" t="s">
        <v>1807</v>
      </c>
      <c r="D11" s="53" t="s">
        <v>292</v>
      </c>
      <c r="E11" s="53" t="s">
        <v>1823</v>
      </c>
      <c r="F11" s="53" t="s">
        <v>1824</v>
      </c>
      <c r="G11" s="53" t="s">
        <v>54</v>
      </c>
      <c r="H11" s="53" t="s">
        <v>54</v>
      </c>
      <c r="I11" s="53" t="s">
        <v>31</v>
      </c>
      <c r="J11" s="53" t="s">
        <v>31</v>
      </c>
      <c r="K11" s="53"/>
      <c r="L11" s="53" t="s">
        <v>1844</v>
      </c>
      <c r="M11" s="53" t="s">
        <v>1846</v>
      </c>
      <c r="N11" s="54" t="str">
        <f t="shared" ca="1" si="0"/>
        <v>Diligenciar Interfaces</v>
      </c>
      <c r="O11" s="54" t="str">
        <f t="shared" ca="1" si="1"/>
        <v>Diligenciar Cobertura</v>
      </c>
      <c r="P11" s="53" t="s">
        <v>31</v>
      </c>
      <c r="Q11" s="53" t="s">
        <v>31</v>
      </c>
      <c r="R11" s="53" t="s">
        <v>31</v>
      </c>
      <c r="S11" s="24"/>
      <c r="T11" s="96">
        <f ca="1">IF(MOD(COUNTA(T$5:INDIRECT(ADDRESS(ROW()-1,COLUMN()))),50)&lt;&gt;0,T10,T10+T$4)</f>
        <v>9</v>
      </c>
      <c r="U11" s="96">
        <f ca="1">IF(MOD(COUNTA(U$5:INDIRECT(ADDRESS(ROW()-1,COLUMN()))),50)&lt;&gt;0,U10+U$4,U$5)</f>
        <v>32</v>
      </c>
      <c r="W11" s="96">
        <f t="shared" si="2"/>
        <v>7</v>
      </c>
      <c r="X11" s="98" t="str">
        <f ca="1"/>
        <v>Dos Quebradas</v>
      </c>
      <c r="Y11" s="98" t="str">
        <f t="shared" ca="1" si="3"/>
        <v>Dos Quebradas</v>
      </c>
      <c r="Z11" s="96">
        <f t="shared" si="6"/>
        <v>7</v>
      </c>
      <c r="AA11" s="96">
        <f t="shared" si="7"/>
        <v>63</v>
      </c>
    </row>
    <row r="12" spans="1:27" x14ac:dyDescent="0.2">
      <c r="A12" s="51" t="str">
        <f t="shared" ca="1" si="4"/>
        <v>SI</v>
      </c>
      <c r="B12" s="40">
        <f t="shared" si="5"/>
        <v>8</v>
      </c>
      <c r="C12" s="53" t="s">
        <v>1808</v>
      </c>
      <c r="D12" s="53" t="s">
        <v>271</v>
      </c>
      <c r="E12" s="53" t="s">
        <v>1381</v>
      </c>
      <c r="F12" s="53" t="s">
        <v>1825</v>
      </c>
      <c r="G12" s="53" t="s">
        <v>54</v>
      </c>
      <c r="H12" s="53" t="s">
        <v>31</v>
      </c>
      <c r="I12" s="53" t="s">
        <v>31</v>
      </c>
      <c r="J12" s="53" t="s">
        <v>31</v>
      </c>
      <c r="K12" s="53"/>
      <c r="L12" s="53" t="s">
        <v>1845</v>
      </c>
      <c r="M12" s="53" t="s">
        <v>1847</v>
      </c>
      <c r="N12" s="54" t="str">
        <f t="shared" ca="1" si="0"/>
        <v>Diligenciar Interfaces</v>
      </c>
      <c r="O12" s="54" t="str">
        <f t="shared" ca="1" si="1"/>
        <v>Diligenciar Cobertura</v>
      </c>
      <c r="P12" s="53" t="s">
        <v>31</v>
      </c>
      <c r="Q12" s="53" t="s">
        <v>31</v>
      </c>
      <c r="R12" s="53" t="s">
        <v>31</v>
      </c>
      <c r="S12" s="24"/>
      <c r="T12" s="96">
        <f ca="1">IF(MOD(COUNTA(T$5:INDIRECT(ADDRESS(ROW()-1,COLUMN()))),50)&lt;&gt;0,T11,T11+T$4)</f>
        <v>9</v>
      </c>
      <c r="U12" s="96">
        <f ca="1">IF(MOD(COUNTA(U$5:INDIRECT(ADDRESS(ROW()-1,COLUMN()))),50)&lt;&gt;0,U11+U$4,U$5)</f>
        <v>37</v>
      </c>
      <c r="W12" s="96">
        <f t="shared" si="2"/>
        <v>8</v>
      </c>
      <c r="X12" s="98" t="str">
        <f ca="1"/>
        <v>Guayabal</v>
      </c>
      <c r="Y12" s="98" t="str">
        <f t="shared" ca="1" si="3"/>
        <v>Guayabal</v>
      </c>
      <c r="Z12" s="96">
        <f t="shared" si="6"/>
        <v>7</v>
      </c>
      <c r="AA12" s="96">
        <f t="shared" si="7"/>
        <v>73</v>
      </c>
    </row>
    <row r="13" spans="1:27" x14ac:dyDescent="0.2">
      <c r="A13" s="51" t="str">
        <f t="shared" ca="1" si="4"/>
        <v>SI</v>
      </c>
      <c r="B13" s="40">
        <f t="shared" si="5"/>
        <v>9</v>
      </c>
      <c r="C13" s="53" t="s">
        <v>1809</v>
      </c>
      <c r="D13" s="53" t="s">
        <v>273</v>
      </c>
      <c r="E13" s="53" t="s">
        <v>337</v>
      </c>
      <c r="F13" s="53" t="s">
        <v>1826</v>
      </c>
      <c r="G13" s="53" t="s">
        <v>54</v>
      </c>
      <c r="H13" s="53" t="s">
        <v>31</v>
      </c>
      <c r="I13" s="53" t="s">
        <v>31</v>
      </c>
      <c r="J13" s="53" t="s">
        <v>31</v>
      </c>
      <c r="K13" s="53"/>
      <c r="L13" s="53" t="s">
        <v>1845</v>
      </c>
      <c r="M13" s="53" t="s">
        <v>1847</v>
      </c>
      <c r="N13" s="54" t="str">
        <f t="shared" ca="1" si="0"/>
        <v>Diligenciar Interfaces</v>
      </c>
      <c r="O13" s="54" t="str">
        <f t="shared" ca="1" si="1"/>
        <v>Diligenciar Cobertura</v>
      </c>
      <c r="P13" s="53"/>
      <c r="Q13" s="53"/>
      <c r="R13" s="53"/>
      <c r="S13" s="24"/>
      <c r="T13" s="96">
        <f ca="1">IF(MOD(COUNTA(T$5:INDIRECT(ADDRESS(ROW()-1,COLUMN()))),50)&lt;&gt;0,T12,T12+T$4)</f>
        <v>9</v>
      </c>
      <c r="U13" s="96">
        <f ca="1">IF(MOD(COUNTA(U$5:INDIRECT(ADDRESS(ROW()-1,COLUMN()))),50)&lt;&gt;0,U12+U$4,U$5)</f>
        <v>42</v>
      </c>
      <c r="W13" s="96">
        <f t="shared" si="2"/>
        <v>9</v>
      </c>
      <c r="X13" s="98" t="str">
        <f ca="1"/>
        <v>Pelú</v>
      </c>
      <c r="Y13" s="98" t="str">
        <f t="shared" ca="1" si="3"/>
        <v>Pelú</v>
      </c>
      <c r="Z13" s="96">
        <f t="shared" si="6"/>
        <v>7</v>
      </c>
      <c r="AA13" s="96">
        <f t="shared" si="7"/>
        <v>83</v>
      </c>
    </row>
    <row r="14" spans="1:27" x14ac:dyDescent="0.2">
      <c r="A14" s="51" t="str">
        <f t="shared" ca="1" si="4"/>
        <v>SI</v>
      </c>
      <c r="B14" s="40">
        <f t="shared" si="5"/>
        <v>10</v>
      </c>
      <c r="C14" s="53" t="s">
        <v>1810</v>
      </c>
      <c r="D14" s="53" t="s">
        <v>273</v>
      </c>
      <c r="E14" s="53" t="s">
        <v>337</v>
      </c>
      <c r="F14" s="53" t="s">
        <v>1827</v>
      </c>
      <c r="G14" s="53" t="s">
        <v>54</v>
      </c>
      <c r="H14" s="53" t="s">
        <v>31</v>
      </c>
      <c r="I14" s="53" t="s">
        <v>31</v>
      </c>
      <c r="J14" s="53" t="s">
        <v>31</v>
      </c>
      <c r="K14" s="53"/>
      <c r="L14" s="53" t="s">
        <v>1845</v>
      </c>
      <c r="M14" s="53" t="s">
        <v>1847</v>
      </c>
      <c r="N14" s="54" t="str">
        <f t="shared" ca="1" si="0"/>
        <v>Diligenciar Interfaces</v>
      </c>
      <c r="O14" s="54" t="str">
        <f t="shared" ca="1" si="1"/>
        <v>Diligenciar Cobertura</v>
      </c>
      <c r="P14" s="53"/>
      <c r="Q14" s="53"/>
      <c r="R14" s="53"/>
      <c r="S14" s="24"/>
      <c r="T14" s="96">
        <f ca="1">IF(MOD(COUNTA(T$5:INDIRECT(ADDRESS(ROW()-1,COLUMN()))),50)&lt;&gt;0,T13,T13+T$4)</f>
        <v>9</v>
      </c>
      <c r="U14" s="96">
        <f ca="1">IF(MOD(COUNTA(U$5:INDIRECT(ADDRESS(ROW()-1,COLUMN()))),50)&lt;&gt;0,U13+U$4,U$5)</f>
        <v>47</v>
      </c>
      <c r="W14" s="96">
        <f t="shared" si="2"/>
        <v>10</v>
      </c>
      <c r="X14" s="98" t="str">
        <f ca="1"/>
        <v>Estadio</v>
      </c>
      <c r="Y14" s="98" t="str">
        <f t="shared" ca="1" si="3"/>
        <v>Estadio</v>
      </c>
      <c r="Z14" s="96">
        <f t="shared" si="6"/>
        <v>7</v>
      </c>
      <c r="AA14" s="96">
        <f t="shared" si="7"/>
        <v>93</v>
      </c>
    </row>
    <row r="15" spans="1:27" x14ac:dyDescent="0.2">
      <c r="A15" s="51" t="str">
        <f t="shared" ca="1" si="4"/>
        <v>SI</v>
      </c>
      <c r="B15" s="40">
        <f t="shared" si="5"/>
        <v>11</v>
      </c>
      <c r="C15" s="53" t="s">
        <v>1811</v>
      </c>
      <c r="D15" s="53" t="s">
        <v>281</v>
      </c>
      <c r="E15" s="53" t="s">
        <v>1828</v>
      </c>
      <c r="F15" s="53" t="s">
        <v>1829</v>
      </c>
      <c r="G15" s="53" t="s">
        <v>54</v>
      </c>
      <c r="H15" s="53" t="s">
        <v>31</v>
      </c>
      <c r="I15" s="53" t="s">
        <v>31</v>
      </c>
      <c r="J15" s="53" t="s">
        <v>31</v>
      </c>
      <c r="K15" s="53"/>
      <c r="L15" s="53" t="s">
        <v>1845</v>
      </c>
      <c r="M15" s="53" t="s">
        <v>1847</v>
      </c>
      <c r="N15" s="54" t="str">
        <f t="shared" ca="1" si="0"/>
        <v>Diligenciar Interfaces</v>
      </c>
      <c r="O15" s="54" t="str">
        <f t="shared" ca="1" si="1"/>
        <v>Diligenciar Cobertura</v>
      </c>
      <c r="P15" s="53"/>
      <c r="Q15" s="53"/>
      <c r="R15" s="53"/>
      <c r="S15" s="24"/>
      <c r="T15" s="96">
        <f ca="1">IF(MOD(COUNTA(T$5:INDIRECT(ADDRESS(ROW()-1,COLUMN()))),50)&lt;&gt;0,T14,T14+T$4)</f>
        <v>9</v>
      </c>
      <c r="U15" s="96">
        <f ca="1">IF(MOD(COUNTA(U$5:INDIRECT(ADDRESS(ROW()-1,COLUMN()))),50)&lt;&gt;0,U14+U$4,U$5)</f>
        <v>52</v>
      </c>
      <c r="W15" s="96">
        <f t="shared" si="2"/>
        <v>11</v>
      </c>
      <c r="X15" s="98" t="str">
        <f ca="1"/>
        <v>Centro</v>
      </c>
      <c r="Y15" s="98" t="str">
        <f t="shared" ca="1" si="3"/>
        <v>Centro</v>
      </c>
      <c r="Z15" s="96">
        <f t="shared" si="6"/>
        <v>7</v>
      </c>
      <c r="AA15" s="96">
        <f t="shared" si="7"/>
        <v>103</v>
      </c>
    </row>
    <row r="16" spans="1:27" x14ac:dyDescent="0.2">
      <c r="A16" s="51" t="str">
        <f t="shared" ca="1" si="4"/>
        <v>SI</v>
      </c>
      <c r="B16" s="40">
        <f t="shared" si="5"/>
        <v>12</v>
      </c>
      <c r="C16" s="53" t="s">
        <v>1812</v>
      </c>
      <c r="D16" s="53" t="s">
        <v>424</v>
      </c>
      <c r="E16" s="53" t="s">
        <v>1828</v>
      </c>
      <c r="F16" s="53" t="s">
        <v>1830</v>
      </c>
      <c r="G16" s="53" t="s">
        <v>54</v>
      </c>
      <c r="H16" s="53" t="s">
        <v>31</v>
      </c>
      <c r="I16" s="53" t="s">
        <v>31</v>
      </c>
      <c r="J16" s="53" t="s">
        <v>31</v>
      </c>
      <c r="K16" s="53"/>
      <c r="L16" s="53" t="s">
        <v>1845</v>
      </c>
      <c r="M16" s="53" t="s">
        <v>1847</v>
      </c>
      <c r="N16" s="54" t="str">
        <f t="shared" ca="1" si="0"/>
        <v>Diligenciar Interfaces</v>
      </c>
      <c r="O16" s="54" t="str">
        <f t="shared" ca="1" si="1"/>
        <v>Diligenciar Cobertura</v>
      </c>
      <c r="P16" s="53"/>
      <c r="Q16" s="53"/>
      <c r="R16" s="53"/>
      <c r="S16" s="24"/>
      <c r="T16" s="96">
        <f ca="1">IF(MOD(COUNTA(T$5:INDIRECT(ADDRESS(ROW()-1,COLUMN()))),50)&lt;&gt;0,T15,T15+T$4)</f>
        <v>9</v>
      </c>
      <c r="U16" s="96">
        <f ca="1">IF(MOD(COUNTA(U$5:INDIRECT(ADDRESS(ROW()-1,COLUMN()))),50)&lt;&gt;0,U15+U$4,U$5)</f>
        <v>57</v>
      </c>
      <c r="W16" s="96">
        <f t="shared" si="2"/>
        <v>12</v>
      </c>
      <c r="X16" s="98" t="str">
        <f ca="1"/>
        <v>Chapinero</v>
      </c>
      <c r="Y16" s="98" t="str">
        <f t="shared" ca="1" si="3"/>
        <v>Chapinero</v>
      </c>
      <c r="Z16" s="96">
        <f t="shared" si="6"/>
        <v>7</v>
      </c>
      <c r="AA16" s="96">
        <f t="shared" si="7"/>
        <v>113</v>
      </c>
    </row>
    <row r="17" spans="1:27" x14ac:dyDescent="0.2">
      <c r="A17" s="51" t="str">
        <f t="shared" ca="1" si="4"/>
        <v>SI</v>
      </c>
      <c r="B17" s="40">
        <f t="shared" si="5"/>
        <v>13</v>
      </c>
      <c r="C17" s="53" t="s">
        <v>1813</v>
      </c>
      <c r="D17" s="53" t="s">
        <v>292</v>
      </c>
      <c r="E17" s="53" t="s">
        <v>582</v>
      </c>
      <c r="F17" s="53" t="s">
        <v>1831</v>
      </c>
      <c r="G17" s="53" t="s">
        <v>54</v>
      </c>
      <c r="H17" s="53" t="s">
        <v>31</v>
      </c>
      <c r="I17" s="53" t="s">
        <v>31</v>
      </c>
      <c r="J17" s="53" t="s">
        <v>31</v>
      </c>
      <c r="K17" s="53"/>
      <c r="L17" s="53" t="s">
        <v>1845</v>
      </c>
      <c r="M17" s="53" t="s">
        <v>1847</v>
      </c>
      <c r="N17" s="54" t="str">
        <f t="shared" ca="1" si="0"/>
        <v>Diligenciar Interfaces</v>
      </c>
      <c r="O17" s="54" t="str">
        <f t="shared" ca="1" si="1"/>
        <v>Diligenciar Cobertura</v>
      </c>
      <c r="P17" s="53"/>
      <c r="Q17" s="53"/>
      <c r="R17" s="53"/>
      <c r="S17" s="24"/>
      <c r="T17" s="96">
        <f ca="1">IF(MOD(COUNTA(T$5:INDIRECT(ADDRESS(ROW()-1,COLUMN()))),50)&lt;&gt;0,T16,T16+T$4)</f>
        <v>9</v>
      </c>
      <c r="U17" s="96">
        <f ca="1">IF(MOD(COUNTA(U$5:INDIRECT(ADDRESS(ROW()-1,COLUMN()))),50)&lt;&gt;0,U16+U$4,U$5)</f>
        <v>62</v>
      </c>
      <c r="W17" s="96">
        <f t="shared" si="2"/>
        <v>13</v>
      </c>
      <c r="X17" s="98" t="str">
        <f ca="1"/>
        <v>Vergel</v>
      </c>
      <c r="Y17" s="98" t="str">
        <f t="shared" ca="1" si="3"/>
        <v>Vergel</v>
      </c>
      <c r="Z17" s="96">
        <f t="shared" si="6"/>
        <v>7</v>
      </c>
      <c r="AA17" s="96">
        <f t="shared" si="7"/>
        <v>123</v>
      </c>
    </row>
    <row r="18" spans="1:27" x14ac:dyDescent="0.2">
      <c r="A18" s="51" t="str">
        <f t="shared" ca="1" si="4"/>
        <v>SI</v>
      </c>
      <c r="B18" s="40">
        <f t="shared" si="5"/>
        <v>14</v>
      </c>
      <c r="C18" s="53" t="s">
        <v>1814</v>
      </c>
      <c r="D18" s="53" t="s">
        <v>294</v>
      </c>
      <c r="E18" s="53" t="s">
        <v>558</v>
      </c>
      <c r="F18" s="53" t="s">
        <v>1832</v>
      </c>
      <c r="G18" s="53" t="s">
        <v>54</v>
      </c>
      <c r="H18" s="53" t="s">
        <v>31</v>
      </c>
      <c r="I18" s="53" t="s">
        <v>31</v>
      </c>
      <c r="J18" s="53" t="s">
        <v>31</v>
      </c>
      <c r="K18" s="53"/>
      <c r="L18" s="53" t="s">
        <v>1845</v>
      </c>
      <c r="M18" s="53" t="s">
        <v>1847</v>
      </c>
      <c r="N18" s="54" t="str">
        <f t="shared" ca="1" si="0"/>
        <v>Diligenciar Interfaces</v>
      </c>
      <c r="O18" s="54" t="str">
        <f t="shared" ca="1" si="1"/>
        <v>Diligenciar Cobertura</v>
      </c>
      <c r="P18" s="53"/>
      <c r="Q18" s="53"/>
      <c r="R18" s="53"/>
      <c r="S18" s="24"/>
      <c r="T18" s="96">
        <f ca="1">IF(MOD(COUNTA(T$5:INDIRECT(ADDRESS(ROW()-1,COLUMN()))),50)&lt;&gt;0,T17,T17+T$4)</f>
        <v>9</v>
      </c>
      <c r="U18" s="96">
        <f ca="1">IF(MOD(COUNTA(U$5:INDIRECT(ADDRESS(ROW()-1,COLUMN()))),50)&lt;&gt;0,U17+U$4,U$5)</f>
        <v>67</v>
      </c>
      <c r="W18" s="96">
        <f t="shared" si="2"/>
        <v>14</v>
      </c>
      <c r="X18" s="98" t="str">
        <f ca="1"/>
        <v>El Lago</v>
      </c>
      <c r="Y18" s="98" t="str">
        <f t="shared" ca="1" si="3"/>
        <v>El Lago</v>
      </c>
      <c r="Z18" s="96">
        <f t="shared" si="6"/>
        <v>7</v>
      </c>
      <c r="AA18" s="96">
        <f t="shared" si="7"/>
        <v>133</v>
      </c>
    </row>
    <row r="19" spans="1:27" x14ac:dyDescent="0.2">
      <c r="A19" s="51" t="str">
        <f t="shared" ca="1" si="4"/>
        <v>SI</v>
      </c>
      <c r="B19" s="40">
        <f t="shared" si="5"/>
        <v>15</v>
      </c>
      <c r="C19" s="53" t="s">
        <v>1815</v>
      </c>
      <c r="D19" s="53" t="s">
        <v>297</v>
      </c>
      <c r="E19" s="53" t="s">
        <v>561</v>
      </c>
      <c r="F19" s="53" t="s">
        <v>1833</v>
      </c>
      <c r="G19" s="53" t="s">
        <v>54</v>
      </c>
      <c r="H19" s="53" t="s">
        <v>54</v>
      </c>
      <c r="I19" s="53" t="s">
        <v>54</v>
      </c>
      <c r="J19" s="53" t="s">
        <v>31</v>
      </c>
      <c r="K19" s="53"/>
      <c r="L19" s="53" t="s">
        <v>1845</v>
      </c>
      <c r="M19" s="53" t="s">
        <v>1847</v>
      </c>
      <c r="N19" s="54" t="str">
        <f t="shared" ca="1" si="0"/>
        <v>Diligenciar Interfaces</v>
      </c>
      <c r="O19" s="54" t="str">
        <f t="shared" ca="1" si="1"/>
        <v>Diligenciar Cobertura</v>
      </c>
      <c r="P19" s="53"/>
      <c r="Q19" s="53"/>
      <c r="R19" s="53"/>
      <c r="S19" s="24"/>
      <c r="T19" s="96">
        <f ca="1">IF(MOD(COUNTA(T$5:INDIRECT(ADDRESS(ROW()-1,COLUMN()))),50)&lt;&gt;0,T18,T18+T$4)</f>
        <v>9</v>
      </c>
      <c r="U19" s="96">
        <f ca="1">IF(MOD(COUNTA(U$5:INDIRECT(ADDRESS(ROW()-1,COLUMN()))),50)&lt;&gt;0,U18+U$4,U$5)</f>
        <v>72</v>
      </c>
      <c r="W19" s="96">
        <f t="shared" si="2"/>
        <v>15</v>
      </c>
      <c r="X19" s="98" t="str">
        <f ca="1"/>
        <v>La Buitrera</v>
      </c>
      <c r="Y19" s="98" t="str">
        <f t="shared" ca="1" si="3"/>
        <v>La Buitrera</v>
      </c>
      <c r="Z19" s="96">
        <f t="shared" si="6"/>
        <v>7</v>
      </c>
      <c r="AA19" s="96">
        <f t="shared" si="7"/>
        <v>143</v>
      </c>
    </row>
    <row r="20" spans="1:27" x14ac:dyDescent="0.2">
      <c r="A20" s="51" t="str">
        <f t="shared" ca="1" si="4"/>
        <v>SI</v>
      </c>
      <c r="B20" s="40">
        <f t="shared" si="5"/>
        <v>16</v>
      </c>
      <c r="C20" s="53" t="s">
        <v>1816</v>
      </c>
      <c r="D20" s="53" t="s">
        <v>424</v>
      </c>
      <c r="E20" s="53" t="s">
        <v>1828</v>
      </c>
      <c r="F20" s="53" t="s">
        <v>1834</v>
      </c>
      <c r="G20" s="53" t="s">
        <v>31</v>
      </c>
      <c r="H20" s="53" t="s">
        <v>54</v>
      </c>
      <c r="I20" s="53" t="s">
        <v>54</v>
      </c>
      <c r="J20" s="53" t="s">
        <v>31</v>
      </c>
      <c r="K20" s="53"/>
      <c r="L20" s="53" t="s">
        <v>1845</v>
      </c>
      <c r="M20" s="53" t="s">
        <v>1848</v>
      </c>
      <c r="N20" s="54" t="str">
        <f t="shared" ca="1" si="0"/>
        <v>Diligenciar Interfaces</v>
      </c>
      <c r="O20" s="54" t="str">
        <f t="shared" ca="1" si="1"/>
        <v>Diligenciar Cobertura</v>
      </c>
      <c r="P20" s="53"/>
      <c r="Q20" s="53"/>
      <c r="R20" s="53"/>
      <c r="S20" s="24"/>
      <c r="T20" s="96">
        <f ca="1">IF(MOD(COUNTA(T$5:INDIRECT(ADDRESS(ROW()-1,COLUMN()))),50)&lt;&gt;0,T19,T19+T$4)</f>
        <v>9</v>
      </c>
      <c r="U20" s="96">
        <f ca="1">IF(MOD(COUNTA(U$5:INDIRECT(ADDRESS(ROW()-1,COLUMN()))),50)&lt;&gt;0,U19+U$4,U$5)</f>
        <v>77</v>
      </c>
      <c r="W20" s="96">
        <f t="shared" si="2"/>
        <v>16</v>
      </c>
      <c r="X20" s="98" t="str">
        <f ca="1"/>
        <v>Toberin</v>
      </c>
      <c r="Y20" s="98" t="str">
        <f t="shared" ca="1" si="3"/>
        <v>Toberin</v>
      </c>
      <c r="Z20" s="96">
        <f t="shared" si="6"/>
        <v>7</v>
      </c>
      <c r="AA20" s="96">
        <f t="shared" si="7"/>
        <v>153</v>
      </c>
    </row>
    <row r="21" spans="1:27" x14ac:dyDescent="0.2">
      <c r="A21" s="51" t="str">
        <f t="shared" ca="1" si="4"/>
        <v>SI</v>
      </c>
      <c r="B21" s="40">
        <f t="shared" si="5"/>
        <v>17</v>
      </c>
      <c r="C21" s="53"/>
      <c r="D21" s="53"/>
      <c r="E21" s="53"/>
      <c r="F21" s="53"/>
      <c r="G21" s="53"/>
      <c r="H21" s="53"/>
      <c r="I21" s="53"/>
      <c r="J21" s="53"/>
      <c r="K21" s="53"/>
      <c r="L21" s="53"/>
      <c r="M21" s="53"/>
      <c r="N21" s="54" t="str">
        <f t="shared" si="0"/>
        <v/>
      </c>
      <c r="O21" s="54" t="str">
        <f t="shared" ca="1" si="1"/>
        <v/>
      </c>
      <c r="P21" s="53"/>
      <c r="Q21" s="53"/>
      <c r="R21" s="53"/>
      <c r="S21" s="24"/>
      <c r="T21" s="96">
        <f ca="1">IF(MOD(COUNTA(T$5:INDIRECT(ADDRESS(ROW()-1,COLUMN()))),50)&lt;&gt;0,T20,T20+T$4)</f>
        <v>9</v>
      </c>
      <c r="U21" s="96">
        <f ca="1">IF(MOD(COUNTA(U$5:INDIRECT(ADDRESS(ROW()-1,COLUMN()))),50)&lt;&gt;0,U20+U$4,U$5)</f>
        <v>82</v>
      </c>
      <c r="W21" s="96" t="str">
        <f t="shared" si="2"/>
        <v/>
      </c>
      <c r="X21" s="98" t="e">
        <f ca="1"/>
        <v>#NUM!</v>
      </c>
      <c r="Y21" s="98" t="str">
        <f t="shared" ca="1" si="3"/>
        <v/>
      </c>
      <c r="Z21" s="96">
        <f t="shared" si="6"/>
        <v>7</v>
      </c>
      <c r="AA21" s="96">
        <f t="shared" si="7"/>
        <v>163</v>
      </c>
    </row>
    <row r="22" spans="1:27" x14ac:dyDescent="0.2">
      <c r="A22" s="51" t="str">
        <f t="shared" ca="1" si="4"/>
        <v>NO</v>
      </c>
      <c r="B22" s="40" t="str">
        <f t="shared" si="5"/>
        <v/>
      </c>
      <c r="C22" s="53"/>
      <c r="D22" s="53"/>
      <c r="E22" s="53"/>
      <c r="F22" s="53"/>
      <c r="G22" s="53"/>
      <c r="H22" s="53"/>
      <c r="I22" s="53"/>
      <c r="J22" s="53"/>
      <c r="K22" s="53"/>
      <c r="L22" s="53"/>
      <c r="M22" s="53"/>
      <c r="N22" s="54" t="str">
        <f t="shared" si="0"/>
        <v/>
      </c>
      <c r="O22" s="54" t="str">
        <f t="shared" ca="1" si="1"/>
        <v/>
      </c>
      <c r="P22" s="53"/>
      <c r="Q22" s="53"/>
      <c r="R22" s="53"/>
      <c r="S22" s="24"/>
      <c r="T22" s="96">
        <f ca="1">IF(MOD(COUNTA(T$5:INDIRECT(ADDRESS(ROW()-1,COLUMN()))),50)&lt;&gt;0,T21,T21+T$4)</f>
        <v>9</v>
      </c>
      <c r="U22" s="96">
        <f ca="1">IF(MOD(COUNTA(U$5:INDIRECT(ADDRESS(ROW()-1,COLUMN()))),50)&lt;&gt;0,U21+U$4,U$5)</f>
        <v>87</v>
      </c>
      <c r="W22" s="96" t="str">
        <f t="shared" si="2"/>
        <v/>
      </c>
      <c r="X22" s="98" t="e">
        <f ca="1"/>
        <v>#NUM!</v>
      </c>
      <c r="Y22" s="98" t="str">
        <f t="shared" ca="1" si="3"/>
        <v/>
      </c>
      <c r="Z22" s="96">
        <f t="shared" si="6"/>
        <v>7</v>
      </c>
      <c r="AA22" s="96">
        <f t="shared" si="7"/>
        <v>173</v>
      </c>
    </row>
    <row r="23" spans="1:27" x14ac:dyDescent="0.2">
      <c r="A23" s="51" t="str">
        <f t="shared" ca="1" si="4"/>
        <v>NO</v>
      </c>
      <c r="B23" s="40" t="str">
        <f t="shared" si="5"/>
        <v/>
      </c>
      <c r="C23" s="53"/>
      <c r="D23" s="53"/>
      <c r="E23" s="53"/>
      <c r="F23" s="53"/>
      <c r="G23" s="53"/>
      <c r="H23" s="53"/>
      <c r="I23" s="53"/>
      <c r="J23" s="53"/>
      <c r="K23" s="53"/>
      <c r="L23" s="53"/>
      <c r="M23" s="53"/>
      <c r="N23" s="54" t="str">
        <f t="shared" si="0"/>
        <v/>
      </c>
      <c r="O23" s="54" t="str">
        <f t="shared" ca="1" si="1"/>
        <v/>
      </c>
      <c r="P23" s="53"/>
      <c r="Q23" s="53"/>
      <c r="R23" s="53"/>
      <c r="S23" s="24"/>
      <c r="T23" s="96">
        <f ca="1">IF(MOD(COUNTA(T$5:INDIRECT(ADDRESS(ROW()-1,COLUMN()))),50)&lt;&gt;0,T22,T22+T$4)</f>
        <v>9</v>
      </c>
      <c r="U23" s="96">
        <f ca="1">IF(MOD(COUNTA(U$5:INDIRECT(ADDRESS(ROW()-1,COLUMN()))),50)&lt;&gt;0,U22+U$4,U$5)</f>
        <v>92</v>
      </c>
      <c r="W23" s="96" t="str">
        <f t="shared" si="2"/>
        <v/>
      </c>
      <c r="X23" s="98" t="e">
        <f ca="1"/>
        <v>#NUM!</v>
      </c>
      <c r="Y23" s="98" t="str">
        <f t="shared" ca="1" si="3"/>
        <v/>
      </c>
      <c r="Z23" s="96">
        <f t="shared" si="6"/>
        <v>7</v>
      </c>
      <c r="AA23" s="96">
        <f t="shared" si="7"/>
        <v>183</v>
      </c>
    </row>
    <row r="24" spans="1:27" x14ac:dyDescent="0.2">
      <c r="A24" s="51" t="str">
        <f t="shared" ca="1" si="4"/>
        <v>NO</v>
      </c>
      <c r="B24" s="40" t="str">
        <f t="shared" si="5"/>
        <v/>
      </c>
      <c r="C24" s="53"/>
      <c r="D24" s="53"/>
      <c r="E24" s="53"/>
      <c r="F24" s="53"/>
      <c r="G24" s="53"/>
      <c r="H24" s="53"/>
      <c r="I24" s="53"/>
      <c r="J24" s="53"/>
      <c r="K24" s="53"/>
      <c r="L24" s="53"/>
      <c r="M24" s="53"/>
      <c r="N24" s="54" t="str">
        <f t="shared" si="0"/>
        <v/>
      </c>
      <c r="O24" s="54" t="str">
        <f t="shared" ca="1" si="1"/>
        <v/>
      </c>
      <c r="P24" s="53"/>
      <c r="Q24" s="53"/>
      <c r="R24" s="53"/>
      <c r="S24" s="24"/>
      <c r="T24" s="96">
        <f ca="1">IF(MOD(COUNTA(T$5:INDIRECT(ADDRESS(ROW()-1,COLUMN()))),50)&lt;&gt;0,T23,T23+T$4)</f>
        <v>9</v>
      </c>
      <c r="U24" s="96">
        <f ca="1">IF(MOD(COUNTA(U$5:INDIRECT(ADDRESS(ROW()-1,COLUMN()))),50)&lt;&gt;0,U23+U$4,U$5)</f>
        <v>97</v>
      </c>
      <c r="W24" s="96" t="str">
        <f t="shared" si="2"/>
        <v/>
      </c>
      <c r="X24" s="98" t="e">
        <f ca="1"/>
        <v>#NUM!</v>
      </c>
      <c r="Y24" s="98" t="str">
        <f t="shared" ca="1" si="3"/>
        <v/>
      </c>
      <c r="Z24" s="96">
        <f t="shared" si="6"/>
        <v>7</v>
      </c>
      <c r="AA24" s="96">
        <f t="shared" si="7"/>
        <v>193</v>
      </c>
    </row>
    <row r="25" spans="1:27" x14ac:dyDescent="0.2">
      <c r="A25" s="51" t="str">
        <f t="shared" ca="1" si="4"/>
        <v>NO</v>
      </c>
      <c r="B25" s="40" t="str">
        <f t="shared" si="5"/>
        <v/>
      </c>
      <c r="C25" s="53"/>
      <c r="D25" s="53"/>
      <c r="E25" s="53"/>
      <c r="F25" s="53"/>
      <c r="G25" s="53"/>
      <c r="H25" s="53"/>
      <c r="I25" s="53"/>
      <c r="J25" s="53"/>
      <c r="K25" s="53"/>
      <c r="L25" s="53"/>
      <c r="M25" s="53"/>
      <c r="N25" s="54" t="str">
        <f t="shared" si="0"/>
        <v/>
      </c>
      <c r="O25" s="54" t="str">
        <f t="shared" ca="1" si="1"/>
        <v/>
      </c>
      <c r="P25" s="53"/>
      <c r="Q25" s="53"/>
      <c r="R25" s="53"/>
      <c r="S25" s="24"/>
      <c r="T25" s="96">
        <f ca="1">IF(MOD(COUNTA(T$5:INDIRECT(ADDRESS(ROW()-1,COLUMN()))),50)&lt;&gt;0,T24,T24+T$4)</f>
        <v>9</v>
      </c>
      <c r="U25" s="96">
        <f ca="1">IF(MOD(COUNTA(U$5:INDIRECT(ADDRESS(ROW()-1,COLUMN()))),50)&lt;&gt;0,U24+U$4,U$5)</f>
        <v>102</v>
      </c>
      <c r="W25" s="96" t="str">
        <f t="shared" si="2"/>
        <v/>
      </c>
      <c r="X25" s="98" t="e">
        <f ca="1"/>
        <v>#NUM!</v>
      </c>
      <c r="Y25" s="98" t="str">
        <f t="shared" ca="1" si="3"/>
        <v/>
      </c>
      <c r="Z25" s="96">
        <f>Z24+505</f>
        <v>512</v>
      </c>
      <c r="AA25" s="96">
        <v>3</v>
      </c>
    </row>
    <row r="26" spans="1:27" x14ac:dyDescent="0.2">
      <c r="A26" s="51" t="str">
        <f t="shared" ca="1" si="4"/>
        <v>NO</v>
      </c>
      <c r="B26" s="40" t="str">
        <f t="shared" si="5"/>
        <v/>
      </c>
      <c r="C26" s="53"/>
      <c r="D26" s="53"/>
      <c r="E26" s="53"/>
      <c r="F26" s="53"/>
      <c r="G26" s="53"/>
      <c r="H26" s="53"/>
      <c r="I26" s="53"/>
      <c r="J26" s="53"/>
      <c r="K26" s="53"/>
      <c r="L26" s="53"/>
      <c r="M26" s="53"/>
      <c r="N26" s="54" t="str">
        <f t="shared" si="0"/>
        <v/>
      </c>
      <c r="O26" s="54" t="str">
        <f t="shared" ca="1" si="1"/>
        <v/>
      </c>
      <c r="P26" s="53"/>
      <c r="Q26" s="53"/>
      <c r="R26" s="53"/>
      <c r="S26" s="24"/>
      <c r="T26" s="96">
        <f ca="1">IF(MOD(COUNTA(T$5:INDIRECT(ADDRESS(ROW()-1,COLUMN()))),50)&lt;&gt;0,T25,T25+T$4)</f>
        <v>9</v>
      </c>
      <c r="U26" s="96">
        <f ca="1">IF(MOD(COUNTA(U$5:INDIRECT(ADDRESS(ROW()-1,COLUMN()))),50)&lt;&gt;0,U25+U$4,U$5)</f>
        <v>107</v>
      </c>
      <c r="W26" s="96" t="str">
        <f t="shared" si="2"/>
        <v/>
      </c>
      <c r="X26" s="98" t="e">
        <f ca="1"/>
        <v>#NUM!</v>
      </c>
      <c r="Y26" s="98" t="str">
        <f t="shared" ca="1" si="3"/>
        <v/>
      </c>
      <c r="Z26" s="96">
        <f>Z25</f>
        <v>512</v>
      </c>
      <c r="AA26" s="96">
        <f>AA25+10</f>
        <v>13</v>
      </c>
    </row>
    <row r="27" spans="1:27" x14ac:dyDescent="0.2">
      <c r="A27" s="51" t="str">
        <f t="shared" ca="1" si="4"/>
        <v>NO</v>
      </c>
      <c r="B27" s="40" t="str">
        <f t="shared" si="5"/>
        <v/>
      </c>
      <c r="C27" s="53"/>
      <c r="D27" s="53"/>
      <c r="E27" s="53"/>
      <c r="F27" s="53"/>
      <c r="G27" s="53"/>
      <c r="H27" s="53"/>
      <c r="I27" s="53"/>
      <c r="J27" s="53"/>
      <c r="K27" s="53"/>
      <c r="L27" s="53"/>
      <c r="M27" s="53"/>
      <c r="N27" s="54" t="str">
        <f t="shared" si="0"/>
        <v/>
      </c>
      <c r="O27" s="54" t="str">
        <f t="shared" ca="1" si="1"/>
        <v/>
      </c>
      <c r="P27" s="53"/>
      <c r="Q27" s="53"/>
      <c r="R27" s="53"/>
      <c r="S27" s="24"/>
      <c r="T27" s="96">
        <f ca="1">IF(MOD(COUNTA(T$5:INDIRECT(ADDRESS(ROW()-1,COLUMN()))),50)&lt;&gt;0,T26,T26+T$4)</f>
        <v>9</v>
      </c>
      <c r="U27" s="96">
        <f ca="1">IF(MOD(COUNTA(U$5:INDIRECT(ADDRESS(ROW()-1,COLUMN()))),50)&lt;&gt;0,U26+U$4,U$5)</f>
        <v>112</v>
      </c>
      <c r="W27" s="96" t="str">
        <f t="shared" si="2"/>
        <v/>
      </c>
      <c r="X27" s="98" t="e">
        <f ca="1"/>
        <v>#NUM!</v>
      </c>
      <c r="Y27" s="98" t="str">
        <f t="shared" ca="1" si="3"/>
        <v/>
      </c>
      <c r="Z27" s="96">
        <f t="shared" ref="Z27:Z44" si="8">Z26</f>
        <v>512</v>
      </c>
      <c r="AA27" s="96">
        <f t="shared" ref="AA27:AA44" si="9">AA26+10</f>
        <v>23</v>
      </c>
    </row>
    <row r="28" spans="1:27" x14ac:dyDescent="0.2">
      <c r="A28" s="51" t="str">
        <f t="shared" ca="1" si="4"/>
        <v>NO</v>
      </c>
      <c r="B28" s="40" t="str">
        <f t="shared" si="5"/>
        <v/>
      </c>
      <c r="C28" s="53"/>
      <c r="D28" s="53"/>
      <c r="E28" s="53"/>
      <c r="F28" s="53"/>
      <c r="G28" s="53"/>
      <c r="H28" s="53"/>
      <c r="I28" s="53"/>
      <c r="J28" s="53"/>
      <c r="K28" s="53"/>
      <c r="L28" s="53"/>
      <c r="M28" s="53"/>
      <c r="N28" s="54" t="str">
        <f t="shared" si="0"/>
        <v/>
      </c>
      <c r="O28" s="54" t="str">
        <f t="shared" ca="1" si="1"/>
        <v/>
      </c>
      <c r="P28" s="53"/>
      <c r="Q28" s="53"/>
      <c r="R28" s="53"/>
      <c r="S28" s="24"/>
      <c r="T28" s="96">
        <f ca="1">IF(MOD(COUNTA(T$5:INDIRECT(ADDRESS(ROW()-1,COLUMN()))),50)&lt;&gt;0,T27,T27+T$4)</f>
        <v>9</v>
      </c>
      <c r="U28" s="96">
        <f ca="1">IF(MOD(COUNTA(U$5:INDIRECT(ADDRESS(ROW()-1,COLUMN()))),50)&lt;&gt;0,U27+U$4,U$5)</f>
        <v>117</v>
      </c>
      <c r="W28" s="96" t="str">
        <f t="shared" si="2"/>
        <v/>
      </c>
      <c r="X28" s="98" t="e">
        <f ca="1"/>
        <v>#NUM!</v>
      </c>
      <c r="Y28" s="98" t="str">
        <f t="shared" ca="1" si="3"/>
        <v/>
      </c>
      <c r="Z28" s="96">
        <f t="shared" si="8"/>
        <v>512</v>
      </c>
      <c r="AA28" s="96">
        <f t="shared" si="9"/>
        <v>33</v>
      </c>
    </row>
    <row r="29" spans="1:27" x14ac:dyDescent="0.2">
      <c r="A29" s="51" t="str">
        <f t="shared" ca="1" si="4"/>
        <v>NO</v>
      </c>
      <c r="B29" s="40" t="str">
        <f t="shared" si="5"/>
        <v/>
      </c>
      <c r="C29" s="53"/>
      <c r="D29" s="53"/>
      <c r="E29" s="53"/>
      <c r="F29" s="53"/>
      <c r="G29" s="53"/>
      <c r="H29" s="53"/>
      <c r="I29" s="53"/>
      <c r="J29" s="53"/>
      <c r="K29" s="53"/>
      <c r="L29" s="53"/>
      <c r="M29" s="53"/>
      <c r="N29" s="54" t="str">
        <f t="shared" si="0"/>
        <v/>
      </c>
      <c r="O29" s="54" t="str">
        <f t="shared" ca="1" si="1"/>
        <v/>
      </c>
      <c r="P29" s="53"/>
      <c r="Q29" s="53"/>
      <c r="R29" s="53"/>
      <c r="S29" s="24"/>
      <c r="T29" s="96">
        <f ca="1">IF(MOD(COUNTA(T$5:INDIRECT(ADDRESS(ROW()-1,COLUMN()))),50)&lt;&gt;0,T28,T28+T$4)</f>
        <v>9</v>
      </c>
      <c r="U29" s="96">
        <f ca="1">IF(MOD(COUNTA(U$5:INDIRECT(ADDRESS(ROW()-1,COLUMN()))),50)&lt;&gt;0,U28+U$4,U$5)</f>
        <v>122</v>
      </c>
      <c r="W29" s="96" t="str">
        <f t="shared" si="2"/>
        <v/>
      </c>
      <c r="X29" s="98" t="e">
        <f ca="1"/>
        <v>#NUM!</v>
      </c>
      <c r="Y29" s="98" t="str">
        <f t="shared" ca="1" si="3"/>
        <v/>
      </c>
      <c r="Z29" s="96">
        <f t="shared" si="8"/>
        <v>512</v>
      </c>
      <c r="AA29" s="96">
        <f t="shared" si="9"/>
        <v>43</v>
      </c>
    </row>
    <row r="30" spans="1:27" x14ac:dyDescent="0.2">
      <c r="A30" s="51" t="str">
        <f t="shared" ca="1" si="4"/>
        <v>NO</v>
      </c>
      <c r="B30" s="40" t="str">
        <f t="shared" si="5"/>
        <v/>
      </c>
      <c r="C30" s="53"/>
      <c r="D30" s="53"/>
      <c r="E30" s="53"/>
      <c r="F30" s="53"/>
      <c r="G30" s="53"/>
      <c r="H30" s="53"/>
      <c r="I30" s="53"/>
      <c r="J30" s="53"/>
      <c r="K30" s="53"/>
      <c r="L30" s="53"/>
      <c r="M30" s="53"/>
      <c r="N30" s="54" t="str">
        <f t="shared" si="0"/>
        <v/>
      </c>
      <c r="O30" s="54" t="str">
        <f t="shared" ca="1" si="1"/>
        <v/>
      </c>
      <c r="P30" s="53"/>
      <c r="Q30" s="53"/>
      <c r="R30" s="53"/>
      <c r="S30" s="24"/>
      <c r="T30" s="96">
        <f ca="1">IF(MOD(COUNTA(T$5:INDIRECT(ADDRESS(ROW()-1,COLUMN()))),50)&lt;&gt;0,T29,T29+T$4)</f>
        <v>9</v>
      </c>
      <c r="U30" s="96">
        <f ca="1">IF(MOD(COUNTA(U$5:INDIRECT(ADDRESS(ROW()-1,COLUMN()))),50)&lt;&gt;0,U29+U$4,U$5)</f>
        <v>127</v>
      </c>
      <c r="W30" s="96" t="str">
        <f t="shared" si="2"/>
        <v/>
      </c>
      <c r="X30" s="98" t="e">
        <f ca="1"/>
        <v>#NUM!</v>
      </c>
      <c r="Y30" s="98" t="str">
        <f t="shared" ca="1" si="3"/>
        <v/>
      </c>
      <c r="Z30" s="96">
        <f t="shared" si="8"/>
        <v>512</v>
      </c>
      <c r="AA30" s="96">
        <f t="shared" si="9"/>
        <v>53</v>
      </c>
    </row>
    <row r="31" spans="1:27" x14ac:dyDescent="0.2">
      <c r="A31" s="51" t="str">
        <f t="shared" ca="1" si="4"/>
        <v>NO</v>
      </c>
      <c r="B31" s="40" t="str">
        <f t="shared" si="5"/>
        <v/>
      </c>
      <c r="C31" s="53"/>
      <c r="D31" s="53"/>
      <c r="E31" s="53"/>
      <c r="F31" s="53"/>
      <c r="G31" s="53"/>
      <c r="H31" s="53"/>
      <c r="I31" s="53"/>
      <c r="J31" s="53"/>
      <c r="K31" s="53"/>
      <c r="L31" s="53"/>
      <c r="M31" s="53"/>
      <c r="N31" s="54" t="str">
        <f t="shared" si="0"/>
        <v/>
      </c>
      <c r="O31" s="54" t="str">
        <f t="shared" ca="1" si="1"/>
        <v/>
      </c>
      <c r="P31" s="53"/>
      <c r="Q31" s="53"/>
      <c r="R31" s="53"/>
      <c r="S31" s="24"/>
      <c r="T31" s="96">
        <f ca="1">IF(MOD(COUNTA(T$5:INDIRECT(ADDRESS(ROW()-1,COLUMN()))),50)&lt;&gt;0,T30,T30+T$4)</f>
        <v>9</v>
      </c>
      <c r="U31" s="96">
        <f ca="1">IF(MOD(COUNTA(U$5:INDIRECT(ADDRESS(ROW()-1,COLUMN()))),50)&lt;&gt;0,U30+U$4,U$5)</f>
        <v>132</v>
      </c>
      <c r="W31" s="96" t="str">
        <f t="shared" si="2"/>
        <v/>
      </c>
      <c r="X31" s="98" t="e">
        <f ca="1"/>
        <v>#NUM!</v>
      </c>
      <c r="Y31" s="98" t="str">
        <f t="shared" ca="1" si="3"/>
        <v/>
      </c>
      <c r="Z31" s="96">
        <f t="shared" si="8"/>
        <v>512</v>
      </c>
      <c r="AA31" s="96">
        <f t="shared" si="9"/>
        <v>63</v>
      </c>
    </row>
    <row r="32" spans="1:27" x14ac:dyDescent="0.2">
      <c r="A32" s="51" t="str">
        <f t="shared" ca="1" si="4"/>
        <v>NO</v>
      </c>
      <c r="B32" s="40" t="str">
        <f t="shared" si="5"/>
        <v/>
      </c>
      <c r="C32" s="53"/>
      <c r="D32" s="53"/>
      <c r="E32" s="53"/>
      <c r="F32" s="53"/>
      <c r="G32" s="53"/>
      <c r="H32" s="53"/>
      <c r="I32" s="53"/>
      <c r="J32" s="53"/>
      <c r="K32" s="53"/>
      <c r="L32" s="53"/>
      <c r="M32" s="53"/>
      <c r="N32" s="54" t="str">
        <f t="shared" si="0"/>
        <v/>
      </c>
      <c r="O32" s="54" t="str">
        <f t="shared" ca="1" si="1"/>
        <v/>
      </c>
      <c r="P32" s="53"/>
      <c r="Q32" s="53"/>
      <c r="R32" s="53"/>
      <c r="S32" s="24"/>
      <c r="T32" s="96">
        <f ca="1">IF(MOD(COUNTA(T$5:INDIRECT(ADDRESS(ROW()-1,COLUMN()))),50)&lt;&gt;0,T31,T31+T$4)</f>
        <v>9</v>
      </c>
      <c r="U32" s="96">
        <f ca="1">IF(MOD(COUNTA(U$5:INDIRECT(ADDRESS(ROW()-1,COLUMN()))),50)&lt;&gt;0,U31+U$4,U$5)</f>
        <v>137</v>
      </c>
      <c r="W32" s="96" t="str">
        <f t="shared" si="2"/>
        <v/>
      </c>
      <c r="X32" s="98" t="e">
        <f ca="1"/>
        <v>#NUM!</v>
      </c>
      <c r="Y32" s="98" t="str">
        <f t="shared" ca="1" si="3"/>
        <v/>
      </c>
      <c r="Z32" s="96">
        <f t="shared" si="8"/>
        <v>512</v>
      </c>
      <c r="AA32" s="96">
        <f t="shared" si="9"/>
        <v>73</v>
      </c>
    </row>
    <row r="33" spans="1:27" x14ac:dyDescent="0.2">
      <c r="A33" s="51" t="str">
        <f t="shared" ca="1" si="4"/>
        <v>NO</v>
      </c>
      <c r="B33" s="40" t="str">
        <f t="shared" si="5"/>
        <v/>
      </c>
      <c r="C33" s="53"/>
      <c r="D33" s="53"/>
      <c r="E33" s="53"/>
      <c r="F33" s="53"/>
      <c r="G33" s="53"/>
      <c r="H33" s="53"/>
      <c r="I33" s="53"/>
      <c r="J33" s="53"/>
      <c r="K33" s="53"/>
      <c r="L33" s="53"/>
      <c r="M33" s="53"/>
      <c r="N33" s="54" t="str">
        <f t="shared" si="0"/>
        <v/>
      </c>
      <c r="O33" s="54" t="str">
        <f t="shared" ca="1" si="1"/>
        <v/>
      </c>
      <c r="P33" s="53"/>
      <c r="Q33" s="53"/>
      <c r="R33" s="53"/>
      <c r="S33" s="24"/>
      <c r="T33" s="96">
        <f ca="1">IF(MOD(COUNTA(T$5:INDIRECT(ADDRESS(ROW()-1,COLUMN()))),50)&lt;&gt;0,T32,T32+T$4)</f>
        <v>9</v>
      </c>
      <c r="U33" s="96">
        <f ca="1">IF(MOD(COUNTA(U$5:INDIRECT(ADDRESS(ROW()-1,COLUMN()))),50)&lt;&gt;0,U32+U$4,U$5)</f>
        <v>142</v>
      </c>
      <c r="W33" s="96" t="str">
        <f t="shared" si="2"/>
        <v/>
      </c>
      <c r="X33" s="98" t="e">
        <f ca="1"/>
        <v>#NUM!</v>
      </c>
      <c r="Y33" s="98" t="str">
        <f t="shared" ca="1" si="3"/>
        <v/>
      </c>
      <c r="Z33" s="96">
        <f t="shared" si="8"/>
        <v>512</v>
      </c>
      <c r="AA33" s="96">
        <f t="shared" si="9"/>
        <v>83</v>
      </c>
    </row>
    <row r="34" spans="1:27" x14ac:dyDescent="0.2">
      <c r="A34" s="51" t="str">
        <f t="shared" ca="1" si="4"/>
        <v>NO</v>
      </c>
      <c r="B34" s="40" t="str">
        <f t="shared" si="5"/>
        <v/>
      </c>
      <c r="C34" s="53"/>
      <c r="D34" s="53"/>
      <c r="E34" s="53"/>
      <c r="F34" s="53"/>
      <c r="G34" s="53"/>
      <c r="H34" s="53"/>
      <c r="I34" s="53"/>
      <c r="J34" s="53"/>
      <c r="K34" s="53"/>
      <c r="L34" s="53"/>
      <c r="M34" s="53"/>
      <c r="N34" s="54" t="str">
        <f t="shared" si="0"/>
        <v/>
      </c>
      <c r="O34" s="54" t="str">
        <f t="shared" ca="1" si="1"/>
        <v/>
      </c>
      <c r="P34" s="53"/>
      <c r="Q34" s="53"/>
      <c r="R34" s="53"/>
      <c r="S34" s="24"/>
      <c r="T34" s="96">
        <f ca="1">IF(MOD(COUNTA(T$5:INDIRECT(ADDRESS(ROW()-1,COLUMN()))),50)&lt;&gt;0,T33,T33+T$4)</f>
        <v>9</v>
      </c>
      <c r="U34" s="96">
        <f ca="1">IF(MOD(COUNTA(U$5:INDIRECT(ADDRESS(ROW()-1,COLUMN()))),50)&lt;&gt;0,U33+U$4,U$5)</f>
        <v>147</v>
      </c>
      <c r="W34" s="96" t="str">
        <f t="shared" si="2"/>
        <v/>
      </c>
      <c r="X34" s="98" t="e">
        <f ca="1"/>
        <v>#NUM!</v>
      </c>
      <c r="Y34" s="98" t="str">
        <f t="shared" ca="1" si="3"/>
        <v/>
      </c>
      <c r="Z34" s="96">
        <f t="shared" si="8"/>
        <v>512</v>
      </c>
      <c r="AA34" s="96">
        <f t="shared" si="9"/>
        <v>93</v>
      </c>
    </row>
    <row r="35" spans="1:27" x14ac:dyDescent="0.2">
      <c r="A35" s="51" t="str">
        <f t="shared" ca="1" si="4"/>
        <v>NO</v>
      </c>
      <c r="B35" s="40" t="str">
        <f t="shared" si="5"/>
        <v/>
      </c>
      <c r="C35" s="53"/>
      <c r="D35" s="53"/>
      <c r="E35" s="53"/>
      <c r="F35" s="53"/>
      <c r="G35" s="53"/>
      <c r="H35" s="53"/>
      <c r="I35" s="53"/>
      <c r="J35" s="53"/>
      <c r="K35" s="53"/>
      <c r="L35" s="53"/>
      <c r="M35" s="53"/>
      <c r="N35" s="54" t="str">
        <f t="shared" si="0"/>
        <v/>
      </c>
      <c r="O35" s="54" t="str">
        <f t="shared" ca="1" si="1"/>
        <v/>
      </c>
      <c r="P35" s="53"/>
      <c r="Q35" s="53"/>
      <c r="R35" s="53"/>
      <c r="S35" s="24"/>
      <c r="T35" s="96">
        <f ca="1">IF(MOD(COUNTA(T$5:INDIRECT(ADDRESS(ROW()-1,COLUMN()))),50)&lt;&gt;0,T34,T34+T$4)</f>
        <v>9</v>
      </c>
      <c r="U35" s="96">
        <f ca="1">IF(MOD(COUNTA(U$5:INDIRECT(ADDRESS(ROW()-1,COLUMN()))),50)&lt;&gt;0,U34+U$4,U$5)</f>
        <v>152</v>
      </c>
      <c r="W35" s="96" t="str">
        <f t="shared" si="2"/>
        <v/>
      </c>
      <c r="X35" s="98" t="e">
        <f ca="1"/>
        <v>#NUM!</v>
      </c>
      <c r="Y35" s="98" t="str">
        <f t="shared" ca="1" si="3"/>
        <v/>
      </c>
      <c r="Z35" s="96">
        <f t="shared" si="8"/>
        <v>512</v>
      </c>
      <c r="AA35" s="96">
        <f t="shared" si="9"/>
        <v>103</v>
      </c>
    </row>
    <row r="36" spans="1:27" x14ac:dyDescent="0.2">
      <c r="A36" s="51" t="str">
        <f t="shared" ca="1" si="4"/>
        <v>NO</v>
      </c>
      <c r="B36" s="40" t="str">
        <f t="shared" si="5"/>
        <v/>
      </c>
      <c r="C36" s="53"/>
      <c r="D36" s="53"/>
      <c r="E36" s="53"/>
      <c r="F36" s="53"/>
      <c r="G36" s="53"/>
      <c r="H36" s="53"/>
      <c r="I36" s="53"/>
      <c r="J36" s="53"/>
      <c r="K36" s="53"/>
      <c r="L36" s="53"/>
      <c r="M36" s="53"/>
      <c r="N36" s="54" t="str">
        <f t="shared" si="0"/>
        <v/>
      </c>
      <c r="O36" s="54" t="str">
        <f t="shared" ca="1" si="1"/>
        <v/>
      </c>
      <c r="P36" s="53"/>
      <c r="Q36" s="53"/>
      <c r="R36" s="53"/>
      <c r="S36" s="24"/>
      <c r="T36" s="96">
        <f ca="1">IF(MOD(COUNTA(T$5:INDIRECT(ADDRESS(ROW()-1,COLUMN()))),50)&lt;&gt;0,T35,T35+T$4)</f>
        <v>9</v>
      </c>
      <c r="U36" s="96">
        <f ca="1">IF(MOD(COUNTA(U$5:INDIRECT(ADDRESS(ROW()-1,COLUMN()))),50)&lt;&gt;0,U35+U$4,U$5)</f>
        <v>157</v>
      </c>
      <c r="W36" s="96" t="str">
        <f t="shared" si="2"/>
        <v/>
      </c>
      <c r="X36" s="98" t="e">
        <f ca="1"/>
        <v>#NUM!</v>
      </c>
      <c r="Y36" s="98" t="str">
        <f t="shared" ca="1" si="3"/>
        <v/>
      </c>
      <c r="Z36" s="96">
        <f t="shared" si="8"/>
        <v>512</v>
      </c>
      <c r="AA36" s="96">
        <f t="shared" si="9"/>
        <v>113</v>
      </c>
    </row>
    <row r="37" spans="1:27" x14ac:dyDescent="0.2">
      <c r="A37" s="51" t="str">
        <f t="shared" ca="1" si="4"/>
        <v>NO</v>
      </c>
      <c r="B37" s="40" t="str">
        <f t="shared" si="5"/>
        <v/>
      </c>
      <c r="C37" s="53"/>
      <c r="D37" s="53"/>
      <c r="E37" s="53"/>
      <c r="F37" s="53"/>
      <c r="G37" s="53"/>
      <c r="H37" s="53"/>
      <c r="I37" s="53"/>
      <c r="J37" s="53"/>
      <c r="K37" s="53"/>
      <c r="L37" s="53"/>
      <c r="M37" s="53"/>
      <c r="N37" s="54" t="str">
        <f t="shared" ref="N37:N68" si="10">IF(AND(ISNUMBER(B37),C37&lt;&gt;""),IF(B37&lt;&gt;"",HYPERLINK("#"&amp;ADDRESS(T37,U37,,,"Interfaces Nodos"),"Diligenciar Interfaces"),""),"")</f>
        <v/>
      </c>
      <c r="O37" s="54" t="str">
        <f t="shared" ref="O37:O68" ca="1" si="11">IF(AND(ISNUMBER(W37),C37&lt;&gt;""),IF(W37&lt;&gt;"",HYPERLINK("#"&amp;ADDRESS(OFFSET($Z$4,MATCH(C37,$Y$5:$Y$104,0),0),OFFSET($AA$4,MATCH(C37,$Y$5:$Y$104,0),0),,,"Cobertura Nodos"),"Diligenciar Cobertura"),""),"")</f>
        <v/>
      </c>
      <c r="P37" s="53"/>
      <c r="Q37" s="53"/>
      <c r="R37" s="53"/>
      <c r="S37" s="24"/>
      <c r="T37" s="96">
        <f ca="1">IF(MOD(COUNTA(T$5:INDIRECT(ADDRESS(ROW()-1,COLUMN()))),50)&lt;&gt;0,T36,T36+T$4)</f>
        <v>9</v>
      </c>
      <c r="U37" s="96">
        <f ca="1">IF(MOD(COUNTA(U$5:INDIRECT(ADDRESS(ROW()-1,COLUMN()))),50)&lt;&gt;0,U36+U$4,U$5)</f>
        <v>162</v>
      </c>
      <c r="W37" s="96" t="str">
        <f t="shared" ref="W37:W69" si="12">IF(AND(ISNUMBER(B37),C37&lt;&gt;""),B37,"")</f>
        <v/>
      </c>
      <c r="X37" s="98" t="e">
        <f ca="1"/>
        <v>#NUM!</v>
      </c>
      <c r="Y37" s="98" t="str">
        <f t="shared" ca="1" si="3"/>
        <v/>
      </c>
      <c r="Z37" s="96">
        <f t="shared" si="8"/>
        <v>512</v>
      </c>
      <c r="AA37" s="96">
        <f t="shared" si="9"/>
        <v>123</v>
      </c>
    </row>
    <row r="38" spans="1:27" x14ac:dyDescent="0.2">
      <c r="A38" s="51" t="str">
        <f t="shared" ca="1" si="4"/>
        <v>NO</v>
      </c>
      <c r="B38" s="40" t="str">
        <f t="shared" si="5"/>
        <v/>
      </c>
      <c r="C38" s="53"/>
      <c r="D38" s="53"/>
      <c r="E38" s="53"/>
      <c r="F38" s="53"/>
      <c r="G38" s="53"/>
      <c r="H38" s="53"/>
      <c r="I38" s="53"/>
      <c r="J38" s="53"/>
      <c r="K38" s="53"/>
      <c r="L38" s="53"/>
      <c r="M38" s="53"/>
      <c r="N38" s="54" t="str">
        <f t="shared" si="10"/>
        <v/>
      </c>
      <c r="O38" s="54" t="str">
        <f t="shared" ca="1" si="11"/>
        <v/>
      </c>
      <c r="P38" s="53"/>
      <c r="Q38" s="53"/>
      <c r="R38" s="53"/>
      <c r="S38" s="24"/>
      <c r="T38" s="96">
        <f ca="1">IF(MOD(COUNTA(T$5:INDIRECT(ADDRESS(ROW()-1,COLUMN()))),50)&lt;&gt;0,T37,T37+T$4)</f>
        <v>9</v>
      </c>
      <c r="U38" s="96">
        <f ca="1">IF(MOD(COUNTA(U$5:INDIRECT(ADDRESS(ROW()-1,COLUMN()))),50)&lt;&gt;0,U37+U$4,U$5)</f>
        <v>167</v>
      </c>
      <c r="W38" s="96" t="str">
        <f t="shared" si="12"/>
        <v/>
      </c>
      <c r="X38" s="98" t="e">
        <f ca="1"/>
        <v>#NUM!</v>
      </c>
      <c r="Y38" s="98" t="str">
        <f t="shared" ca="1" si="3"/>
        <v/>
      </c>
      <c r="Z38" s="96">
        <f t="shared" si="8"/>
        <v>512</v>
      </c>
      <c r="AA38" s="96">
        <f t="shared" si="9"/>
        <v>133</v>
      </c>
    </row>
    <row r="39" spans="1:27" x14ac:dyDescent="0.2">
      <c r="A39" s="51" t="str">
        <f t="shared" ca="1" si="4"/>
        <v>NO</v>
      </c>
      <c r="B39" s="40" t="str">
        <f t="shared" si="5"/>
        <v/>
      </c>
      <c r="C39" s="53"/>
      <c r="D39" s="53"/>
      <c r="E39" s="53"/>
      <c r="F39" s="53"/>
      <c r="G39" s="53"/>
      <c r="H39" s="53"/>
      <c r="I39" s="53"/>
      <c r="J39" s="53"/>
      <c r="K39" s="53"/>
      <c r="L39" s="53"/>
      <c r="M39" s="53"/>
      <c r="N39" s="54" t="str">
        <f t="shared" si="10"/>
        <v/>
      </c>
      <c r="O39" s="54" t="str">
        <f t="shared" ca="1" si="11"/>
        <v/>
      </c>
      <c r="P39" s="53"/>
      <c r="Q39" s="53"/>
      <c r="R39" s="53"/>
      <c r="S39" s="24"/>
      <c r="T39" s="96">
        <f ca="1">IF(MOD(COUNTA(T$5:INDIRECT(ADDRESS(ROW()-1,COLUMN()))),50)&lt;&gt;0,T38,T38+T$4)</f>
        <v>9</v>
      </c>
      <c r="U39" s="96">
        <f ca="1">IF(MOD(COUNTA(U$5:INDIRECT(ADDRESS(ROW()-1,COLUMN()))),50)&lt;&gt;0,U38+U$4,U$5)</f>
        <v>172</v>
      </c>
      <c r="W39" s="96" t="str">
        <f t="shared" si="12"/>
        <v/>
      </c>
      <c r="X39" s="98" t="e">
        <f ca="1"/>
        <v>#NUM!</v>
      </c>
      <c r="Y39" s="98" t="str">
        <f t="shared" ca="1" si="3"/>
        <v/>
      </c>
      <c r="Z39" s="96">
        <f t="shared" si="8"/>
        <v>512</v>
      </c>
      <c r="AA39" s="96">
        <f t="shared" si="9"/>
        <v>143</v>
      </c>
    </row>
    <row r="40" spans="1:27" x14ac:dyDescent="0.2">
      <c r="A40" s="51" t="str">
        <f t="shared" ca="1" si="4"/>
        <v>NO</v>
      </c>
      <c r="B40" s="40" t="str">
        <f t="shared" si="5"/>
        <v/>
      </c>
      <c r="C40" s="53"/>
      <c r="D40" s="53"/>
      <c r="E40" s="53"/>
      <c r="F40" s="53"/>
      <c r="G40" s="53"/>
      <c r="H40" s="53"/>
      <c r="I40" s="53"/>
      <c r="J40" s="53"/>
      <c r="K40" s="53"/>
      <c r="L40" s="53"/>
      <c r="M40" s="53"/>
      <c r="N40" s="54" t="str">
        <f t="shared" si="10"/>
        <v/>
      </c>
      <c r="O40" s="54" t="str">
        <f t="shared" ca="1" si="11"/>
        <v/>
      </c>
      <c r="P40" s="53"/>
      <c r="Q40" s="53"/>
      <c r="R40" s="53"/>
      <c r="S40" s="24"/>
      <c r="T40" s="96">
        <f ca="1">IF(MOD(COUNTA(T$5:INDIRECT(ADDRESS(ROW()-1,COLUMN()))),50)&lt;&gt;0,T39,T39+T$4)</f>
        <v>9</v>
      </c>
      <c r="U40" s="96">
        <f ca="1">IF(MOD(COUNTA(U$5:INDIRECT(ADDRESS(ROW()-1,COLUMN()))),50)&lt;&gt;0,U39+U$4,U$5)</f>
        <v>177</v>
      </c>
      <c r="W40" s="96" t="str">
        <f t="shared" si="12"/>
        <v/>
      </c>
      <c r="X40" s="98" t="e">
        <f ca="1"/>
        <v>#NUM!</v>
      </c>
      <c r="Y40" s="98" t="str">
        <f t="shared" ca="1" si="3"/>
        <v/>
      </c>
      <c r="Z40" s="96">
        <f t="shared" si="8"/>
        <v>512</v>
      </c>
      <c r="AA40" s="96">
        <f t="shared" si="9"/>
        <v>153</v>
      </c>
    </row>
    <row r="41" spans="1:27" x14ac:dyDescent="0.2">
      <c r="A41" s="51" t="str">
        <f t="shared" ca="1" si="4"/>
        <v>NO</v>
      </c>
      <c r="B41" s="40" t="str">
        <f t="shared" si="5"/>
        <v/>
      </c>
      <c r="C41" s="53"/>
      <c r="D41" s="53"/>
      <c r="E41" s="53"/>
      <c r="F41" s="53"/>
      <c r="G41" s="53"/>
      <c r="H41" s="53"/>
      <c r="I41" s="53"/>
      <c r="J41" s="53"/>
      <c r="K41" s="53"/>
      <c r="L41" s="53"/>
      <c r="M41" s="53"/>
      <c r="N41" s="54" t="str">
        <f t="shared" si="10"/>
        <v/>
      </c>
      <c r="O41" s="54" t="str">
        <f t="shared" ca="1" si="11"/>
        <v/>
      </c>
      <c r="P41" s="53"/>
      <c r="Q41" s="53"/>
      <c r="R41" s="53"/>
      <c r="S41" s="24"/>
      <c r="T41" s="96">
        <f ca="1">IF(MOD(COUNTA(T$5:INDIRECT(ADDRESS(ROW()-1,COLUMN()))),50)&lt;&gt;0,T40,T40+T$4)</f>
        <v>9</v>
      </c>
      <c r="U41" s="96">
        <f ca="1">IF(MOD(COUNTA(U$5:INDIRECT(ADDRESS(ROW()-1,COLUMN()))),50)&lt;&gt;0,U40+U$4,U$5)</f>
        <v>182</v>
      </c>
      <c r="W41" s="96" t="str">
        <f t="shared" si="12"/>
        <v/>
      </c>
      <c r="X41" s="98" t="e">
        <f ca="1"/>
        <v>#NUM!</v>
      </c>
      <c r="Y41" s="98" t="str">
        <f t="shared" ca="1" si="3"/>
        <v/>
      </c>
      <c r="Z41" s="96">
        <f t="shared" si="8"/>
        <v>512</v>
      </c>
      <c r="AA41" s="96">
        <f t="shared" si="9"/>
        <v>163</v>
      </c>
    </row>
    <row r="42" spans="1:27" x14ac:dyDescent="0.2">
      <c r="A42" s="51" t="str">
        <f t="shared" ca="1" si="4"/>
        <v>NO</v>
      </c>
      <c r="B42" s="40" t="str">
        <f t="shared" si="5"/>
        <v/>
      </c>
      <c r="C42" s="53"/>
      <c r="D42" s="53"/>
      <c r="E42" s="53"/>
      <c r="F42" s="53"/>
      <c r="G42" s="53"/>
      <c r="H42" s="53"/>
      <c r="I42" s="53"/>
      <c r="J42" s="53"/>
      <c r="K42" s="53"/>
      <c r="L42" s="53"/>
      <c r="M42" s="53"/>
      <c r="N42" s="54" t="str">
        <f t="shared" si="10"/>
        <v/>
      </c>
      <c r="O42" s="54" t="str">
        <f t="shared" ca="1" si="11"/>
        <v/>
      </c>
      <c r="P42" s="53"/>
      <c r="Q42" s="53"/>
      <c r="R42" s="53"/>
      <c r="S42" s="24"/>
      <c r="T42" s="96">
        <f ca="1">IF(MOD(COUNTA(T$5:INDIRECT(ADDRESS(ROW()-1,COLUMN()))),50)&lt;&gt;0,T41,T41+T$4)</f>
        <v>9</v>
      </c>
      <c r="U42" s="96">
        <f ca="1">IF(MOD(COUNTA(U$5:INDIRECT(ADDRESS(ROW()-1,COLUMN()))),50)&lt;&gt;0,U41+U$4,U$5)</f>
        <v>187</v>
      </c>
      <c r="W42" s="96" t="str">
        <f t="shared" si="12"/>
        <v/>
      </c>
      <c r="X42" s="98" t="e">
        <f ca="1"/>
        <v>#NUM!</v>
      </c>
      <c r="Y42" s="98" t="str">
        <f t="shared" ca="1" si="3"/>
        <v/>
      </c>
      <c r="Z42" s="96">
        <f t="shared" si="8"/>
        <v>512</v>
      </c>
      <c r="AA42" s="96">
        <f t="shared" si="9"/>
        <v>173</v>
      </c>
    </row>
    <row r="43" spans="1:27" x14ac:dyDescent="0.2">
      <c r="A43" s="51" t="str">
        <f t="shared" ca="1" si="4"/>
        <v>NO</v>
      </c>
      <c r="B43" s="40" t="str">
        <f t="shared" si="5"/>
        <v/>
      </c>
      <c r="C43" s="53"/>
      <c r="D43" s="53"/>
      <c r="E43" s="53"/>
      <c r="F43" s="53"/>
      <c r="G43" s="53"/>
      <c r="H43" s="53"/>
      <c r="I43" s="53"/>
      <c r="J43" s="53"/>
      <c r="K43" s="53"/>
      <c r="L43" s="53"/>
      <c r="M43" s="53"/>
      <c r="N43" s="54" t="str">
        <f t="shared" si="10"/>
        <v/>
      </c>
      <c r="O43" s="54" t="str">
        <f t="shared" ca="1" si="11"/>
        <v/>
      </c>
      <c r="P43" s="53"/>
      <c r="Q43" s="53"/>
      <c r="R43" s="53"/>
      <c r="S43" s="24"/>
      <c r="T43" s="96">
        <f ca="1">IF(MOD(COUNTA(T$5:INDIRECT(ADDRESS(ROW()-1,COLUMN()))),50)&lt;&gt;0,T42,T42+T$4)</f>
        <v>9</v>
      </c>
      <c r="U43" s="96">
        <f ca="1">IF(MOD(COUNTA(U$5:INDIRECT(ADDRESS(ROW()-1,COLUMN()))),50)&lt;&gt;0,U42+U$4,U$5)</f>
        <v>192</v>
      </c>
      <c r="W43" s="96" t="str">
        <f t="shared" si="12"/>
        <v/>
      </c>
      <c r="X43" s="98" t="e">
        <f ca="1"/>
        <v>#NUM!</v>
      </c>
      <c r="Y43" s="98" t="str">
        <f t="shared" ca="1" si="3"/>
        <v/>
      </c>
      <c r="Z43" s="96">
        <f t="shared" si="8"/>
        <v>512</v>
      </c>
      <c r="AA43" s="96">
        <f t="shared" si="9"/>
        <v>183</v>
      </c>
    </row>
    <row r="44" spans="1:27" x14ac:dyDescent="0.2">
      <c r="A44" s="51" t="str">
        <f t="shared" ca="1" si="4"/>
        <v>NO</v>
      </c>
      <c r="B44" s="40" t="str">
        <f t="shared" si="5"/>
        <v/>
      </c>
      <c r="C44" s="53"/>
      <c r="D44" s="53"/>
      <c r="E44" s="53"/>
      <c r="F44" s="53"/>
      <c r="G44" s="53"/>
      <c r="H44" s="53"/>
      <c r="I44" s="53"/>
      <c r="J44" s="53"/>
      <c r="K44" s="53"/>
      <c r="L44" s="53"/>
      <c r="M44" s="53"/>
      <c r="N44" s="54" t="str">
        <f t="shared" si="10"/>
        <v/>
      </c>
      <c r="O44" s="54" t="str">
        <f t="shared" ca="1" si="11"/>
        <v/>
      </c>
      <c r="P44" s="53"/>
      <c r="Q44" s="53"/>
      <c r="R44" s="53"/>
      <c r="S44" s="24"/>
      <c r="T44" s="96">
        <f ca="1">IF(MOD(COUNTA(T$5:INDIRECT(ADDRESS(ROW()-1,COLUMN()))),50)&lt;&gt;0,T43,T43+T$4)</f>
        <v>9</v>
      </c>
      <c r="U44" s="96">
        <f ca="1">IF(MOD(COUNTA(U$5:INDIRECT(ADDRESS(ROW()-1,COLUMN()))),50)&lt;&gt;0,U43+U$4,U$5)</f>
        <v>197</v>
      </c>
      <c r="W44" s="96" t="str">
        <f t="shared" si="12"/>
        <v/>
      </c>
      <c r="X44" s="98" t="e">
        <f ca="1"/>
        <v>#NUM!</v>
      </c>
      <c r="Y44" s="98" t="str">
        <f t="shared" ca="1" si="3"/>
        <v/>
      </c>
      <c r="Z44" s="96">
        <f t="shared" si="8"/>
        <v>512</v>
      </c>
      <c r="AA44" s="96">
        <f t="shared" si="9"/>
        <v>193</v>
      </c>
    </row>
    <row r="45" spans="1:27" x14ac:dyDescent="0.2">
      <c r="A45" s="51" t="str">
        <f t="shared" ca="1" si="4"/>
        <v>NO</v>
      </c>
      <c r="B45" s="40" t="str">
        <f t="shared" si="5"/>
        <v/>
      </c>
      <c r="C45" s="53"/>
      <c r="D45" s="53"/>
      <c r="E45" s="53"/>
      <c r="F45" s="53"/>
      <c r="G45" s="53"/>
      <c r="H45" s="53"/>
      <c r="I45" s="53"/>
      <c r="J45" s="53"/>
      <c r="K45" s="53"/>
      <c r="L45" s="53"/>
      <c r="M45" s="53"/>
      <c r="N45" s="54" t="str">
        <f t="shared" si="10"/>
        <v/>
      </c>
      <c r="O45" s="54" t="str">
        <f t="shared" ca="1" si="11"/>
        <v/>
      </c>
      <c r="P45" s="53"/>
      <c r="Q45" s="53"/>
      <c r="R45" s="53"/>
      <c r="S45" s="24"/>
      <c r="T45" s="96">
        <f ca="1">IF(MOD(COUNTA(T$5:INDIRECT(ADDRESS(ROW()-1,COLUMN()))),50)&lt;&gt;0,T44,T44+T$4)</f>
        <v>9</v>
      </c>
      <c r="U45" s="96">
        <f ca="1">IF(MOD(COUNTA(U$5:INDIRECT(ADDRESS(ROW()-1,COLUMN()))),50)&lt;&gt;0,U44+U$4,U$5)</f>
        <v>202</v>
      </c>
      <c r="W45" s="96" t="str">
        <f t="shared" si="12"/>
        <v/>
      </c>
      <c r="X45" s="98" t="e">
        <f ca="1"/>
        <v>#NUM!</v>
      </c>
      <c r="Y45" s="98" t="str">
        <f t="shared" ca="1" si="3"/>
        <v/>
      </c>
      <c r="Z45" s="96">
        <f>Z44+505</f>
        <v>1017</v>
      </c>
      <c r="AA45" s="96">
        <v>3</v>
      </c>
    </row>
    <row r="46" spans="1:27" x14ac:dyDescent="0.2">
      <c r="A46" s="51" t="str">
        <f t="shared" ca="1" si="4"/>
        <v>NO</v>
      </c>
      <c r="B46" s="40" t="str">
        <f t="shared" si="5"/>
        <v/>
      </c>
      <c r="C46" s="53"/>
      <c r="D46" s="53"/>
      <c r="E46" s="53"/>
      <c r="F46" s="53"/>
      <c r="G46" s="53"/>
      <c r="H46" s="53"/>
      <c r="I46" s="53"/>
      <c r="J46" s="53"/>
      <c r="K46" s="53"/>
      <c r="L46" s="53"/>
      <c r="M46" s="53"/>
      <c r="N46" s="54" t="str">
        <f t="shared" si="10"/>
        <v/>
      </c>
      <c r="O46" s="54" t="str">
        <f t="shared" ca="1" si="11"/>
        <v/>
      </c>
      <c r="P46" s="53"/>
      <c r="Q46" s="53"/>
      <c r="R46" s="53"/>
      <c r="S46" s="24"/>
      <c r="T46" s="96">
        <f ca="1">IF(MOD(COUNTA(T$5:INDIRECT(ADDRESS(ROW()-1,COLUMN()))),50)&lt;&gt;0,T45,T45+T$4)</f>
        <v>9</v>
      </c>
      <c r="U46" s="96">
        <f ca="1">IF(MOD(COUNTA(U$5:INDIRECT(ADDRESS(ROW()-1,COLUMN()))),50)&lt;&gt;0,U45+U$4,U$5)</f>
        <v>207</v>
      </c>
      <c r="W46" s="96" t="str">
        <f t="shared" si="12"/>
        <v/>
      </c>
      <c r="X46" s="98" t="e">
        <f ca="1"/>
        <v>#NUM!</v>
      </c>
      <c r="Y46" s="98" t="str">
        <f t="shared" ca="1" si="3"/>
        <v/>
      </c>
      <c r="Z46" s="96">
        <f>Z45</f>
        <v>1017</v>
      </c>
      <c r="AA46" s="96">
        <f>AA45+10</f>
        <v>13</v>
      </c>
    </row>
    <row r="47" spans="1:27" x14ac:dyDescent="0.2">
      <c r="A47" s="51" t="str">
        <f t="shared" ca="1" si="4"/>
        <v>NO</v>
      </c>
      <c r="B47" s="40" t="str">
        <f t="shared" si="5"/>
        <v/>
      </c>
      <c r="C47" s="53"/>
      <c r="D47" s="53"/>
      <c r="E47" s="53"/>
      <c r="F47" s="53"/>
      <c r="G47" s="53"/>
      <c r="H47" s="53"/>
      <c r="I47" s="53"/>
      <c r="J47" s="53"/>
      <c r="K47" s="53"/>
      <c r="L47" s="53"/>
      <c r="M47" s="53"/>
      <c r="N47" s="54" t="str">
        <f t="shared" si="10"/>
        <v/>
      </c>
      <c r="O47" s="54" t="str">
        <f t="shared" ca="1" si="11"/>
        <v/>
      </c>
      <c r="P47" s="53"/>
      <c r="Q47" s="53"/>
      <c r="R47" s="53"/>
      <c r="S47" s="24"/>
      <c r="T47" s="96">
        <f ca="1">IF(MOD(COUNTA(T$5:INDIRECT(ADDRESS(ROW()-1,COLUMN()))),50)&lt;&gt;0,T46,T46+T$4)</f>
        <v>9</v>
      </c>
      <c r="U47" s="96">
        <f ca="1">IF(MOD(COUNTA(U$5:INDIRECT(ADDRESS(ROW()-1,COLUMN()))),50)&lt;&gt;0,U46+U$4,U$5)</f>
        <v>212</v>
      </c>
      <c r="W47" s="96" t="str">
        <f t="shared" si="12"/>
        <v/>
      </c>
      <c r="X47" s="98" t="e">
        <f ca="1"/>
        <v>#NUM!</v>
      </c>
      <c r="Y47" s="98" t="str">
        <f t="shared" ca="1" si="3"/>
        <v/>
      </c>
      <c r="Z47" s="96">
        <f t="shared" ref="Z47:Z64" si="13">Z46</f>
        <v>1017</v>
      </c>
      <c r="AA47" s="96">
        <f t="shared" ref="AA47:AA64" si="14">AA46+10</f>
        <v>23</v>
      </c>
    </row>
    <row r="48" spans="1:27" x14ac:dyDescent="0.2">
      <c r="A48" s="51" t="str">
        <f t="shared" ca="1" si="4"/>
        <v>NO</v>
      </c>
      <c r="B48" s="40" t="str">
        <f t="shared" si="5"/>
        <v/>
      </c>
      <c r="C48" s="53"/>
      <c r="D48" s="53"/>
      <c r="E48" s="53"/>
      <c r="F48" s="53"/>
      <c r="G48" s="53"/>
      <c r="H48" s="53"/>
      <c r="I48" s="53"/>
      <c r="J48" s="53"/>
      <c r="K48" s="53"/>
      <c r="L48" s="53"/>
      <c r="M48" s="53"/>
      <c r="N48" s="54" t="str">
        <f t="shared" si="10"/>
        <v/>
      </c>
      <c r="O48" s="54" t="str">
        <f t="shared" ca="1" si="11"/>
        <v/>
      </c>
      <c r="P48" s="53"/>
      <c r="Q48" s="53"/>
      <c r="R48" s="53"/>
      <c r="S48" s="24"/>
      <c r="T48" s="96">
        <f ca="1">IF(MOD(COUNTA(T$5:INDIRECT(ADDRESS(ROW()-1,COLUMN()))),50)&lt;&gt;0,T47,T47+T$4)</f>
        <v>9</v>
      </c>
      <c r="U48" s="96">
        <f ca="1">IF(MOD(COUNTA(U$5:INDIRECT(ADDRESS(ROW()-1,COLUMN()))),50)&lt;&gt;0,U47+U$4,U$5)</f>
        <v>217</v>
      </c>
      <c r="W48" s="96" t="str">
        <f t="shared" si="12"/>
        <v/>
      </c>
      <c r="X48" s="98" t="e">
        <f ca="1"/>
        <v>#NUM!</v>
      </c>
      <c r="Y48" s="98" t="str">
        <f t="shared" ca="1" si="3"/>
        <v/>
      </c>
      <c r="Z48" s="96">
        <f t="shared" si="13"/>
        <v>1017</v>
      </c>
      <c r="AA48" s="96">
        <f t="shared" si="14"/>
        <v>33</v>
      </c>
    </row>
    <row r="49" spans="1:27" x14ac:dyDescent="0.2">
      <c r="A49" s="51" t="str">
        <f t="shared" ca="1" si="4"/>
        <v>NO</v>
      </c>
      <c r="B49" s="40" t="str">
        <f t="shared" si="5"/>
        <v/>
      </c>
      <c r="C49" s="53"/>
      <c r="D49" s="53"/>
      <c r="E49" s="53"/>
      <c r="F49" s="53"/>
      <c r="G49" s="53"/>
      <c r="H49" s="53"/>
      <c r="I49" s="53"/>
      <c r="J49" s="53"/>
      <c r="K49" s="53"/>
      <c r="L49" s="53"/>
      <c r="M49" s="53"/>
      <c r="N49" s="54" t="str">
        <f t="shared" si="10"/>
        <v/>
      </c>
      <c r="O49" s="54" t="str">
        <f t="shared" ca="1" si="11"/>
        <v/>
      </c>
      <c r="P49" s="53"/>
      <c r="Q49" s="53"/>
      <c r="R49" s="53"/>
      <c r="S49" s="24"/>
      <c r="T49" s="96">
        <f ca="1">IF(MOD(COUNTA(T$5:INDIRECT(ADDRESS(ROW()-1,COLUMN()))),50)&lt;&gt;0,T48,T48+T$4)</f>
        <v>9</v>
      </c>
      <c r="U49" s="96">
        <f ca="1">IF(MOD(COUNTA(U$5:INDIRECT(ADDRESS(ROW()-1,COLUMN()))),50)&lt;&gt;0,U48+U$4,U$5)</f>
        <v>222</v>
      </c>
      <c r="W49" s="96" t="str">
        <f t="shared" si="12"/>
        <v/>
      </c>
      <c r="X49" s="98" t="e">
        <f ca="1"/>
        <v>#NUM!</v>
      </c>
      <c r="Y49" s="98" t="str">
        <f t="shared" ca="1" si="3"/>
        <v/>
      </c>
      <c r="Z49" s="96">
        <f t="shared" si="13"/>
        <v>1017</v>
      </c>
      <c r="AA49" s="96">
        <f t="shared" si="14"/>
        <v>43</v>
      </c>
    </row>
    <row r="50" spans="1:27" x14ac:dyDescent="0.2">
      <c r="A50" s="51" t="str">
        <f t="shared" ca="1" si="4"/>
        <v>NO</v>
      </c>
      <c r="B50" s="40" t="str">
        <f t="shared" si="5"/>
        <v/>
      </c>
      <c r="C50" s="53"/>
      <c r="D50" s="53"/>
      <c r="E50" s="53"/>
      <c r="F50" s="53"/>
      <c r="G50" s="53"/>
      <c r="H50" s="53"/>
      <c r="I50" s="53"/>
      <c r="J50" s="53"/>
      <c r="K50" s="53"/>
      <c r="L50" s="53"/>
      <c r="M50" s="53"/>
      <c r="N50" s="54" t="str">
        <f t="shared" si="10"/>
        <v/>
      </c>
      <c r="O50" s="54" t="str">
        <f t="shared" ca="1" si="11"/>
        <v/>
      </c>
      <c r="P50" s="53"/>
      <c r="Q50" s="53"/>
      <c r="R50" s="53"/>
      <c r="S50" s="24"/>
      <c r="T50" s="96">
        <f ca="1">IF(MOD(COUNTA(T$5:INDIRECT(ADDRESS(ROW()-1,COLUMN()))),50)&lt;&gt;0,T49,T49+T$4)</f>
        <v>9</v>
      </c>
      <c r="U50" s="96">
        <f ca="1">IF(MOD(COUNTA(U$5:INDIRECT(ADDRESS(ROW()-1,COLUMN()))),50)&lt;&gt;0,U49+U$4,U$5)</f>
        <v>227</v>
      </c>
      <c r="W50" s="96" t="str">
        <f t="shared" si="12"/>
        <v/>
      </c>
      <c r="X50" s="98" t="e">
        <f ca="1"/>
        <v>#NUM!</v>
      </c>
      <c r="Y50" s="98" t="str">
        <f t="shared" ca="1" si="3"/>
        <v/>
      </c>
      <c r="Z50" s="96">
        <f t="shared" si="13"/>
        <v>1017</v>
      </c>
      <c r="AA50" s="96">
        <f t="shared" si="14"/>
        <v>53</v>
      </c>
    </row>
    <row r="51" spans="1:27" x14ac:dyDescent="0.2">
      <c r="A51" s="51" t="str">
        <f t="shared" ca="1" si="4"/>
        <v>NO</v>
      </c>
      <c r="B51" s="40" t="str">
        <f t="shared" si="5"/>
        <v/>
      </c>
      <c r="C51" s="53"/>
      <c r="D51" s="53"/>
      <c r="E51" s="53"/>
      <c r="F51" s="53"/>
      <c r="G51" s="53"/>
      <c r="H51" s="53"/>
      <c r="I51" s="53"/>
      <c r="J51" s="53"/>
      <c r="K51" s="53"/>
      <c r="L51" s="53"/>
      <c r="M51" s="53"/>
      <c r="N51" s="54" t="str">
        <f t="shared" si="10"/>
        <v/>
      </c>
      <c r="O51" s="54" t="str">
        <f t="shared" ca="1" si="11"/>
        <v/>
      </c>
      <c r="P51" s="53"/>
      <c r="Q51" s="53"/>
      <c r="R51" s="53"/>
      <c r="S51" s="24"/>
      <c r="T51" s="96">
        <f ca="1">IF(MOD(COUNTA(T$5:INDIRECT(ADDRESS(ROW()-1,COLUMN()))),50)&lt;&gt;0,T50,T50+T$4)</f>
        <v>9</v>
      </c>
      <c r="U51" s="96">
        <f ca="1">IF(MOD(COUNTA(U$5:INDIRECT(ADDRESS(ROW()-1,COLUMN()))),50)&lt;&gt;0,U50+U$4,U$5)</f>
        <v>232</v>
      </c>
      <c r="W51" s="96" t="str">
        <f t="shared" si="12"/>
        <v/>
      </c>
      <c r="X51" s="98" t="e">
        <f ca="1"/>
        <v>#NUM!</v>
      </c>
      <c r="Y51" s="98" t="str">
        <f t="shared" ca="1" si="3"/>
        <v/>
      </c>
      <c r="Z51" s="96">
        <f t="shared" si="13"/>
        <v>1017</v>
      </c>
      <c r="AA51" s="96">
        <f t="shared" si="14"/>
        <v>63</v>
      </c>
    </row>
    <row r="52" spans="1:27" x14ac:dyDescent="0.2">
      <c r="A52" s="51" t="str">
        <f t="shared" ca="1" si="4"/>
        <v>NO</v>
      </c>
      <c r="B52" s="40" t="str">
        <f t="shared" si="5"/>
        <v/>
      </c>
      <c r="C52" s="53"/>
      <c r="D52" s="53"/>
      <c r="E52" s="53"/>
      <c r="F52" s="53"/>
      <c r="G52" s="53"/>
      <c r="H52" s="53"/>
      <c r="I52" s="53"/>
      <c r="J52" s="53"/>
      <c r="K52" s="53"/>
      <c r="L52" s="53"/>
      <c r="M52" s="53"/>
      <c r="N52" s="54" t="str">
        <f t="shared" si="10"/>
        <v/>
      </c>
      <c r="O52" s="54" t="str">
        <f t="shared" ca="1" si="11"/>
        <v/>
      </c>
      <c r="P52" s="53"/>
      <c r="Q52" s="53"/>
      <c r="R52" s="53"/>
      <c r="S52" s="24"/>
      <c r="T52" s="96">
        <f ca="1">IF(MOD(COUNTA(T$5:INDIRECT(ADDRESS(ROW()-1,COLUMN()))),50)&lt;&gt;0,T51,T51+T$4)</f>
        <v>9</v>
      </c>
      <c r="U52" s="96">
        <f ca="1">IF(MOD(COUNTA(U$5:INDIRECT(ADDRESS(ROW()-1,COLUMN()))),50)&lt;&gt;0,U51+U$4,U$5)</f>
        <v>237</v>
      </c>
      <c r="W52" s="96" t="str">
        <f t="shared" si="12"/>
        <v/>
      </c>
      <c r="X52" s="98" t="e">
        <f ca="1"/>
        <v>#NUM!</v>
      </c>
      <c r="Y52" s="98" t="str">
        <f t="shared" ca="1" si="3"/>
        <v/>
      </c>
      <c r="Z52" s="96">
        <f t="shared" si="13"/>
        <v>1017</v>
      </c>
      <c r="AA52" s="96">
        <f t="shared" si="14"/>
        <v>73</v>
      </c>
    </row>
    <row r="53" spans="1:27" x14ac:dyDescent="0.2">
      <c r="A53" s="51" t="str">
        <f t="shared" ca="1" si="4"/>
        <v>NO</v>
      </c>
      <c r="B53" s="40" t="str">
        <f t="shared" si="5"/>
        <v/>
      </c>
      <c r="C53" s="53"/>
      <c r="D53" s="53"/>
      <c r="E53" s="53"/>
      <c r="F53" s="53"/>
      <c r="G53" s="53"/>
      <c r="H53" s="53"/>
      <c r="I53" s="53"/>
      <c r="J53" s="53"/>
      <c r="K53" s="53"/>
      <c r="L53" s="53"/>
      <c r="M53" s="53"/>
      <c r="N53" s="54" t="str">
        <f t="shared" si="10"/>
        <v/>
      </c>
      <c r="O53" s="54" t="str">
        <f t="shared" ca="1" si="11"/>
        <v/>
      </c>
      <c r="P53" s="53"/>
      <c r="Q53" s="53"/>
      <c r="R53" s="53"/>
      <c r="S53" s="24"/>
      <c r="T53" s="96">
        <f ca="1">IF(MOD(COUNTA(T$5:INDIRECT(ADDRESS(ROW()-1,COLUMN()))),50)&lt;&gt;0,T52,T52+T$4)</f>
        <v>9</v>
      </c>
      <c r="U53" s="96">
        <f ca="1">IF(MOD(COUNTA(U$5:INDIRECT(ADDRESS(ROW()-1,COLUMN()))),50)&lt;&gt;0,U52+U$4,U$5)</f>
        <v>242</v>
      </c>
      <c r="W53" s="96" t="str">
        <f t="shared" si="12"/>
        <v/>
      </c>
      <c r="X53" s="98" t="e">
        <f ca="1"/>
        <v>#NUM!</v>
      </c>
      <c r="Y53" s="98" t="str">
        <f t="shared" ca="1" si="3"/>
        <v/>
      </c>
      <c r="Z53" s="96">
        <f t="shared" si="13"/>
        <v>1017</v>
      </c>
      <c r="AA53" s="96">
        <f t="shared" si="14"/>
        <v>83</v>
      </c>
    </row>
    <row r="54" spans="1:27" x14ac:dyDescent="0.2">
      <c r="A54" s="51" t="str">
        <f t="shared" ca="1" si="4"/>
        <v>NO</v>
      </c>
      <c r="B54" s="40" t="str">
        <f t="shared" si="5"/>
        <v/>
      </c>
      <c r="C54" s="53"/>
      <c r="D54" s="53"/>
      <c r="E54" s="53"/>
      <c r="F54" s="53"/>
      <c r="G54" s="53"/>
      <c r="H54" s="53"/>
      <c r="I54" s="53"/>
      <c r="J54" s="53"/>
      <c r="K54" s="53"/>
      <c r="L54" s="53"/>
      <c r="M54" s="53"/>
      <c r="N54" s="54" t="str">
        <f t="shared" si="10"/>
        <v/>
      </c>
      <c r="O54" s="54" t="str">
        <f t="shared" ca="1" si="11"/>
        <v/>
      </c>
      <c r="P54" s="53"/>
      <c r="Q54" s="53"/>
      <c r="R54" s="53"/>
      <c r="S54" s="24"/>
      <c r="T54" s="96">
        <f ca="1">IF(MOD(COUNTA(T$5:INDIRECT(ADDRESS(ROW()-1,COLUMN()))),50)&lt;&gt;0,T53,T53+T$4)</f>
        <v>9</v>
      </c>
      <c r="U54" s="96">
        <f ca="1">IF(MOD(COUNTA(U$5:INDIRECT(ADDRESS(ROW()-1,COLUMN()))),50)&lt;&gt;0,U53+U$4,U$5)</f>
        <v>247</v>
      </c>
      <c r="W54" s="96" t="str">
        <f t="shared" si="12"/>
        <v/>
      </c>
      <c r="X54" s="98" t="e">
        <f ca="1"/>
        <v>#NUM!</v>
      </c>
      <c r="Y54" s="98" t="str">
        <f t="shared" ca="1" si="3"/>
        <v/>
      </c>
      <c r="Z54" s="96">
        <f t="shared" si="13"/>
        <v>1017</v>
      </c>
      <c r="AA54" s="96">
        <f t="shared" si="14"/>
        <v>93</v>
      </c>
    </row>
    <row r="55" spans="1:27" x14ac:dyDescent="0.2">
      <c r="A55" s="51" t="str">
        <f t="shared" ca="1" si="4"/>
        <v>NO</v>
      </c>
      <c r="B55" s="40" t="str">
        <f t="shared" si="5"/>
        <v/>
      </c>
      <c r="C55" s="53"/>
      <c r="D55" s="53"/>
      <c r="E55" s="53"/>
      <c r="F55" s="53"/>
      <c r="G55" s="53"/>
      <c r="H55" s="53"/>
      <c r="I55" s="53"/>
      <c r="J55" s="53"/>
      <c r="K55" s="53"/>
      <c r="L55" s="53"/>
      <c r="M55" s="53"/>
      <c r="N55" s="54" t="str">
        <f t="shared" si="10"/>
        <v/>
      </c>
      <c r="O55" s="54" t="str">
        <f t="shared" ca="1" si="11"/>
        <v/>
      </c>
      <c r="P55" s="53"/>
      <c r="Q55" s="53"/>
      <c r="R55" s="53"/>
      <c r="S55" s="24"/>
      <c r="T55" s="96">
        <f ca="1">IF(MOD(COUNTA(T$5:INDIRECT(ADDRESS(ROW()-1,COLUMN()))),50)&lt;&gt;0,T54,T54+T$4)</f>
        <v>27</v>
      </c>
      <c r="U55" s="96">
        <f ca="1">IF(MOD(COUNTA(U$5:INDIRECT(ADDRESS(ROW()-1,COLUMN()))),50)&lt;&gt;0,U54+U$4,U$5)</f>
        <v>2</v>
      </c>
      <c r="W55" s="96" t="str">
        <f t="shared" si="12"/>
        <v/>
      </c>
      <c r="X55" s="95" t="e">
        <f ca="1"/>
        <v>#NUM!</v>
      </c>
      <c r="Y55" s="98" t="str">
        <f t="shared" ca="1" si="3"/>
        <v/>
      </c>
      <c r="Z55" s="96">
        <f t="shared" si="13"/>
        <v>1017</v>
      </c>
      <c r="AA55" s="96">
        <f t="shared" si="14"/>
        <v>103</v>
      </c>
    </row>
    <row r="56" spans="1:27" x14ac:dyDescent="0.2">
      <c r="A56" s="51" t="str">
        <f t="shared" ca="1" si="4"/>
        <v>NO</v>
      </c>
      <c r="B56" s="40" t="str">
        <f t="shared" si="5"/>
        <v/>
      </c>
      <c r="C56" s="53"/>
      <c r="D56" s="53"/>
      <c r="E56" s="53"/>
      <c r="F56" s="53"/>
      <c r="G56" s="53"/>
      <c r="H56" s="53"/>
      <c r="I56" s="53"/>
      <c r="J56" s="53"/>
      <c r="K56" s="53"/>
      <c r="L56" s="53"/>
      <c r="M56" s="53"/>
      <c r="N56" s="54" t="str">
        <f t="shared" si="10"/>
        <v/>
      </c>
      <c r="O56" s="54" t="str">
        <f t="shared" ca="1" si="11"/>
        <v/>
      </c>
      <c r="P56" s="53"/>
      <c r="Q56" s="53"/>
      <c r="R56" s="53"/>
      <c r="S56" s="24"/>
      <c r="T56" s="96">
        <f ca="1">IF(MOD(COUNTA(T$5:INDIRECT(ADDRESS(ROW()-1,COLUMN()))),50)&lt;&gt;0,T55,T55+T$4)</f>
        <v>27</v>
      </c>
      <c r="U56" s="96">
        <f ca="1">IF(MOD(COUNTA(U$5:INDIRECT(ADDRESS(ROW()-1,COLUMN()))),50)&lt;&gt;0,U55+U$4,U$5)</f>
        <v>7</v>
      </c>
      <c r="W56" s="96" t="str">
        <f t="shared" si="12"/>
        <v/>
      </c>
      <c r="X56" s="95" t="e">
        <f ca="1"/>
        <v>#NUM!</v>
      </c>
      <c r="Y56" s="98" t="str">
        <f t="shared" ca="1" si="3"/>
        <v/>
      </c>
      <c r="Z56" s="96">
        <f t="shared" si="13"/>
        <v>1017</v>
      </c>
      <c r="AA56" s="96">
        <f t="shared" si="14"/>
        <v>113</v>
      </c>
    </row>
    <row r="57" spans="1:27" x14ac:dyDescent="0.2">
      <c r="A57" s="51" t="str">
        <f t="shared" ca="1" si="4"/>
        <v>NO</v>
      </c>
      <c r="B57" s="40" t="str">
        <f t="shared" si="5"/>
        <v/>
      </c>
      <c r="C57" s="53"/>
      <c r="D57" s="53"/>
      <c r="E57" s="53"/>
      <c r="F57" s="53"/>
      <c r="G57" s="53"/>
      <c r="H57" s="53"/>
      <c r="I57" s="53"/>
      <c r="J57" s="53"/>
      <c r="K57" s="53"/>
      <c r="L57" s="53"/>
      <c r="M57" s="53"/>
      <c r="N57" s="54" t="str">
        <f t="shared" si="10"/>
        <v/>
      </c>
      <c r="O57" s="54" t="str">
        <f t="shared" ca="1" si="11"/>
        <v/>
      </c>
      <c r="P57" s="53"/>
      <c r="Q57" s="53"/>
      <c r="R57" s="53"/>
      <c r="S57" s="24"/>
      <c r="T57" s="96">
        <f ca="1">IF(MOD(COUNTA(T$5:INDIRECT(ADDRESS(ROW()-1,COLUMN()))),50)&lt;&gt;0,T56,T56+T$4)</f>
        <v>27</v>
      </c>
      <c r="U57" s="96">
        <f ca="1">IF(MOD(COUNTA(U$5:INDIRECT(ADDRESS(ROW()-1,COLUMN()))),50)&lt;&gt;0,U56+U$4,U$5)</f>
        <v>12</v>
      </c>
      <c r="W57" s="96" t="str">
        <f t="shared" si="12"/>
        <v/>
      </c>
      <c r="X57" s="95" t="e">
        <f ca="1"/>
        <v>#NUM!</v>
      </c>
      <c r="Y57" s="98" t="str">
        <f t="shared" ca="1" si="3"/>
        <v/>
      </c>
      <c r="Z57" s="96">
        <f t="shared" si="13"/>
        <v>1017</v>
      </c>
      <c r="AA57" s="96">
        <f t="shared" si="14"/>
        <v>123</v>
      </c>
    </row>
    <row r="58" spans="1:27" x14ac:dyDescent="0.2">
      <c r="A58" s="51" t="str">
        <f t="shared" ca="1" si="4"/>
        <v>NO</v>
      </c>
      <c r="B58" s="40" t="str">
        <f t="shared" si="5"/>
        <v/>
      </c>
      <c r="C58" s="53"/>
      <c r="D58" s="53"/>
      <c r="E58" s="53"/>
      <c r="F58" s="53"/>
      <c r="G58" s="53"/>
      <c r="H58" s="53"/>
      <c r="I58" s="53"/>
      <c r="J58" s="53"/>
      <c r="K58" s="53"/>
      <c r="L58" s="53"/>
      <c r="M58" s="53"/>
      <c r="N58" s="54" t="str">
        <f t="shared" si="10"/>
        <v/>
      </c>
      <c r="O58" s="54" t="str">
        <f t="shared" ca="1" si="11"/>
        <v/>
      </c>
      <c r="P58" s="53"/>
      <c r="Q58" s="53"/>
      <c r="R58" s="53"/>
      <c r="S58" s="24"/>
      <c r="T58" s="96">
        <f ca="1">IF(MOD(COUNTA(T$5:INDIRECT(ADDRESS(ROW()-1,COLUMN()))),50)&lt;&gt;0,T57,T57+T$4)</f>
        <v>27</v>
      </c>
      <c r="U58" s="96">
        <f ca="1">IF(MOD(COUNTA(U$5:INDIRECT(ADDRESS(ROW()-1,COLUMN()))),50)&lt;&gt;0,U57+U$4,U$5)</f>
        <v>17</v>
      </c>
      <c r="W58" s="96" t="str">
        <f t="shared" si="12"/>
        <v/>
      </c>
      <c r="X58" s="95" t="e">
        <f ca="1"/>
        <v>#NUM!</v>
      </c>
      <c r="Y58" s="98" t="str">
        <f t="shared" ca="1" si="3"/>
        <v/>
      </c>
      <c r="Z58" s="96">
        <f t="shared" si="13"/>
        <v>1017</v>
      </c>
      <c r="AA58" s="96">
        <f t="shared" si="14"/>
        <v>133</v>
      </c>
    </row>
    <row r="59" spans="1:27" x14ac:dyDescent="0.2">
      <c r="A59" s="51" t="str">
        <f t="shared" ca="1" si="4"/>
        <v>NO</v>
      </c>
      <c r="B59" s="40" t="str">
        <f t="shared" si="5"/>
        <v/>
      </c>
      <c r="C59" s="53"/>
      <c r="D59" s="53"/>
      <c r="E59" s="53"/>
      <c r="F59" s="53"/>
      <c r="G59" s="53"/>
      <c r="H59" s="53"/>
      <c r="I59" s="53"/>
      <c r="J59" s="53"/>
      <c r="K59" s="53"/>
      <c r="L59" s="53"/>
      <c r="M59" s="53"/>
      <c r="N59" s="54" t="str">
        <f t="shared" si="10"/>
        <v/>
      </c>
      <c r="O59" s="54" t="str">
        <f t="shared" ca="1" si="11"/>
        <v/>
      </c>
      <c r="P59" s="53"/>
      <c r="Q59" s="53"/>
      <c r="R59" s="53"/>
      <c r="S59" s="24"/>
      <c r="T59" s="96">
        <f ca="1">IF(MOD(COUNTA(T$5:INDIRECT(ADDRESS(ROW()-1,COLUMN()))),50)&lt;&gt;0,T58,T58+T$4)</f>
        <v>27</v>
      </c>
      <c r="U59" s="96">
        <f ca="1">IF(MOD(COUNTA(U$5:INDIRECT(ADDRESS(ROW()-1,COLUMN()))),50)&lt;&gt;0,U58+U$4,U$5)</f>
        <v>22</v>
      </c>
      <c r="W59" s="96" t="str">
        <f t="shared" si="12"/>
        <v/>
      </c>
      <c r="X59" s="95" t="e">
        <f ca="1"/>
        <v>#NUM!</v>
      </c>
      <c r="Y59" s="98" t="str">
        <f t="shared" ca="1" si="3"/>
        <v/>
      </c>
      <c r="Z59" s="96">
        <f t="shared" si="13"/>
        <v>1017</v>
      </c>
      <c r="AA59" s="96">
        <f t="shared" si="14"/>
        <v>143</v>
      </c>
    </row>
    <row r="60" spans="1:27" x14ac:dyDescent="0.2">
      <c r="A60" s="51" t="str">
        <f t="shared" ca="1" si="4"/>
        <v>NO</v>
      </c>
      <c r="B60" s="40" t="str">
        <f t="shared" si="5"/>
        <v/>
      </c>
      <c r="C60" s="53"/>
      <c r="D60" s="53"/>
      <c r="E60" s="53"/>
      <c r="F60" s="53"/>
      <c r="G60" s="53"/>
      <c r="H60" s="53"/>
      <c r="I60" s="53"/>
      <c r="J60" s="53"/>
      <c r="K60" s="53"/>
      <c r="L60" s="53"/>
      <c r="M60" s="53"/>
      <c r="N60" s="54" t="str">
        <f t="shared" si="10"/>
        <v/>
      </c>
      <c r="O60" s="54" t="str">
        <f t="shared" ca="1" si="11"/>
        <v/>
      </c>
      <c r="P60" s="53"/>
      <c r="Q60" s="53"/>
      <c r="R60" s="53"/>
      <c r="S60" s="24"/>
      <c r="T60" s="96">
        <f ca="1">IF(MOD(COUNTA(T$5:INDIRECT(ADDRESS(ROW()-1,COLUMN()))),50)&lt;&gt;0,T59,T59+T$4)</f>
        <v>27</v>
      </c>
      <c r="U60" s="96">
        <f ca="1">IF(MOD(COUNTA(U$5:INDIRECT(ADDRESS(ROW()-1,COLUMN()))),50)&lt;&gt;0,U59+U$4,U$5)</f>
        <v>27</v>
      </c>
      <c r="W60" s="96" t="str">
        <f t="shared" si="12"/>
        <v/>
      </c>
      <c r="X60" s="95" t="e">
        <f ca="1"/>
        <v>#NUM!</v>
      </c>
      <c r="Y60" s="98" t="str">
        <f t="shared" ca="1" si="3"/>
        <v/>
      </c>
      <c r="Z60" s="96">
        <f t="shared" si="13"/>
        <v>1017</v>
      </c>
      <c r="AA60" s="96">
        <f t="shared" si="14"/>
        <v>153</v>
      </c>
    </row>
    <row r="61" spans="1:27" x14ac:dyDescent="0.2">
      <c r="A61" s="51" t="str">
        <f t="shared" ca="1" si="4"/>
        <v>NO</v>
      </c>
      <c r="B61" s="40" t="str">
        <f t="shared" si="5"/>
        <v/>
      </c>
      <c r="C61" s="53"/>
      <c r="D61" s="53"/>
      <c r="E61" s="53"/>
      <c r="F61" s="53"/>
      <c r="G61" s="53"/>
      <c r="H61" s="53"/>
      <c r="I61" s="53"/>
      <c r="J61" s="53"/>
      <c r="K61" s="53"/>
      <c r="L61" s="53"/>
      <c r="M61" s="53"/>
      <c r="N61" s="54" t="str">
        <f t="shared" si="10"/>
        <v/>
      </c>
      <c r="O61" s="54" t="str">
        <f t="shared" ca="1" si="11"/>
        <v/>
      </c>
      <c r="P61" s="53"/>
      <c r="Q61" s="53"/>
      <c r="R61" s="53"/>
      <c r="S61" s="24"/>
      <c r="T61" s="96">
        <f ca="1">IF(MOD(COUNTA(T$5:INDIRECT(ADDRESS(ROW()-1,COLUMN()))),50)&lt;&gt;0,T60,T60+T$4)</f>
        <v>27</v>
      </c>
      <c r="U61" s="96">
        <f ca="1">IF(MOD(COUNTA(U$5:INDIRECT(ADDRESS(ROW()-1,COLUMN()))),50)&lt;&gt;0,U60+U$4,U$5)</f>
        <v>32</v>
      </c>
      <c r="W61" s="96" t="str">
        <f t="shared" si="12"/>
        <v/>
      </c>
      <c r="X61" s="95" t="e">
        <f ca="1"/>
        <v>#NUM!</v>
      </c>
      <c r="Y61" s="98" t="str">
        <f t="shared" ca="1" si="3"/>
        <v/>
      </c>
      <c r="Z61" s="96">
        <f t="shared" si="13"/>
        <v>1017</v>
      </c>
      <c r="AA61" s="96">
        <f t="shared" si="14"/>
        <v>163</v>
      </c>
    </row>
    <row r="62" spans="1:27" x14ac:dyDescent="0.2">
      <c r="A62" s="51" t="str">
        <f t="shared" ca="1" si="4"/>
        <v>NO</v>
      </c>
      <c r="B62" s="40" t="str">
        <f t="shared" si="5"/>
        <v/>
      </c>
      <c r="C62" s="53"/>
      <c r="D62" s="53"/>
      <c r="E62" s="53"/>
      <c r="F62" s="53"/>
      <c r="G62" s="53"/>
      <c r="H62" s="53"/>
      <c r="I62" s="53"/>
      <c r="J62" s="53"/>
      <c r="K62" s="53"/>
      <c r="L62" s="53"/>
      <c r="M62" s="53"/>
      <c r="N62" s="54" t="str">
        <f t="shared" si="10"/>
        <v/>
      </c>
      <c r="O62" s="54" t="str">
        <f t="shared" ca="1" si="11"/>
        <v/>
      </c>
      <c r="P62" s="53"/>
      <c r="Q62" s="53"/>
      <c r="R62" s="53"/>
      <c r="S62" s="24"/>
      <c r="T62" s="96">
        <f ca="1">IF(MOD(COUNTA(T$5:INDIRECT(ADDRESS(ROW()-1,COLUMN()))),50)&lt;&gt;0,T61,T61+T$4)</f>
        <v>27</v>
      </c>
      <c r="U62" s="96">
        <f ca="1">IF(MOD(COUNTA(U$5:INDIRECT(ADDRESS(ROW()-1,COLUMN()))),50)&lt;&gt;0,U61+U$4,U$5)</f>
        <v>37</v>
      </c>
      <c r="W62" s="96" t="str">
        <f t="shared" si="12"/>
        <v/>
      </c>
      <c r="X62" s="95" t="e">
        <f ca="1"/>
        <v>#NUM!</v>
      </c>
      <c r="Y62" s="98" t="str">
        <f t="shared" ca="1" si="3"/>
        <v/>
      </c>
      <c r="Z62" s="96">
        <f t="shared" si="13"/>
        <v>1017</v>
      </c>
      <c r="AA62" s="96">
        <f t="shared" si="14"/>
        <v>173</v>
      </c>
    </row>
    <row r="63" spans="1:27" x14ac:dyDescent="0.2">
      <c r="A63" s="51" t="str">
        <f t="shared" ca="1" si="4"/>
        <v>NO</v>
      </c>
      <c r="B63" s="40" t="str">
        <f t="shared" si="5"/>
        <v/>
      </c>
      <c r="C63" s="53"/>
      <c r="D63" s="53"/>
      <c r="E63" s="53"/>
      <c r="F63" s="53"/>
      <c r="G63" s="53"/>
      <c r="H63" s="53"/>
      <c r="I63" s="53"/>
      <c r="J63" s="53"/>
      <c r="K63" s="53"/>
      <c r="L63" s="53"/>
      <c r="M63" s="53"/>
      <c r="N63" s="54" t="str">
        <f t="shared" si="10"/>
        <v/>
      </c>
      <c r="O63" s="54" t="str">
        <f t="shared" ca="1" si="11"/>
        <v/>
      </c>
      <c r="P63" s="53"/>
      <c r="Q63" s="53"/>
      <c r="R63" s="53"/>
      <c r="S63" s="24"/>
      <c r="T63" s="96">
        <f ca="1">IF(MOD(COUNTA(T$5:INDIRECT(ADDRESS(ROW()-1,COLUMN()))),50)&lt;&gt;0,T62,T62+T$4)</f>
        <v>27</v>
      </c>
      <c r="U63" s="96">
        <f ca="1">IF(MOD(COUNTA(U$5:INDIRECT(ADDRESS(ROW()-1,COLUMN()))),50)&lt;&gt;0,U62+U$4,U$5)</f>
        <v>42</v>
      </c>
      <c r="W63" s="96" t="str">
        <f t="shared" si="12"/>
        <v/>
      </c>
      <c r="X63" s="95" t="e">
        <f ca="1"/>
        <v>#NUM!</v>
      </c>
      <c r="Y63" s="98" t="str">
        <f t="shared" ca="1" si="3"/>
        <v/>
      </c>
      <c r="Z63" s="96">
        <f t="shared" si="13"/>
        <v>1017</v>
      </c>
      <c r="AA63" s="96">
        <f t="shared" si="14"/>
        <v>183</v>
      </c>
    </row>
    <row r="64" spans="1:27" x14ac:dyDescent="0.2">
      <c r="A64" s="51" t="str">
        <f t="shared" ca="1" si="4"/>
        <v>NO</v>
      </c>
      <c r="B64" s="40" t="str">
        <f t="shared" si="5"/>
        <v/>
      </c>
      <c r="C64" s="53"/>
      <c r="D64" s="53"/>
      <c r="E64" s="53"/>
      <c r="F64" s="53"/>
      <c r="G64" s="53"/>
      <c r="H64" s="53"/>
      <c r="I64" s="53"/>
      <c r="J64" s="53"/>
      <c r="K64" s="53"/>
      <c r="L64" s="53"/>
      <c r="M64" s="53"/>
      <c r="N64" s="54" t="str">
        <f t="shared" si="10"/>
        <v/>
      </c>
      <c r="O64" s="54" t="str">
        <f t="shared" ca="1" si="11"/>
        <v/>
      </c>
      <c r="P64" s="53"/>
      <c r="Q64" s="53"/>
      <c r="R64" s="53"/>
      <c r="S64" s="24"/>
      <c r="T64" s="96">
        <f ca="1">IF(MOD(COUNTA(T$5:INDIRECT(ADDRESS(ROW()-1,COLUMN()))),50)&lt;&gt;0,T63,T63+T$4)</f>
        <v>27</v>
      </c>
      <c r="U64" s="96">
        <f ca="1">IF(MOD(COUNTA(U$5:INDIRECT(ADDRESS(ROW()-1,COLUMN()))),50)&lt;&gt;0,U63+U$4,U$5)</f>
        <v>47</v>
      </c>
      <c r="W64" s="96" t="str">
        <f t="shared" si="12"/>
        <v/>
      </c>
      <c r="X64" s="95" t="e">
        <f ca="1"/>
        <v>#NUM!</v>
      </c>
      <c r="Y64" s="98" t="str">
        <f t="shared" ca="1" si="3"/>
        <v/>
      </c>
      <c r="Z64" s="96">
        <f t="shared" si="13"/>
        <v>1017</v>
      </c>
      <c r="AA64" s="96">
        <f t="shared" si="14"/>
        <v>193</v>
      </c>
    </row>
    <row r="65" spans="1:27" x14ac:dyDescent="0.2">
      <c r="A65" s="51" t="str">
        <f t="shared" ca="1" si="4"/>
        <v>NO</v>
      </c>
      <c r="B65" s="40" t="str">
        <f t="shared" si="5"/>
        <v/>
      </c>
      <c r="C65" s="53"/>
      <c r="D65" s="53"/>
      <c r="E65" s="53"/>
      <c r="F65" s="53"/>
      <c r="G65" s="53"/>
      <c r="H65" s="53"/>
      <c r="I65" s="53"/>
      <c r="J65" s="53"/>
      <c r="K65" s="53"/>
      <c r="L65" s="53"/>
      <c r="M65" s="53"/>
      <c r="N65" s="54" t="str">
        <f t="shared" si="10"/>
        <v/>
      </c>
      <c r="O65" s="54" t="str">
        <f t="shared" ca="1" si="11"/>
        <v/>
      </c>
      <c r="P65" s="53"/>
      <c r="Q65" s="53"/>
      <c r="R65" s="53"/>
      <c r="S65" s="24"/>
      <c r="T65" s="96">
        <f ca="1">IF(MOD(COUNTA(T$5:INDIRECT(ADDRESS(ROW()-1,COLUMN()))),50)&lt;&gt;0,T64,T64+T$4)</f>
        <v>27</v>
      </c>
      <c r="U65" s="96">
        <f ca="1">IF(MOD(COUNTA(U$5:INDIRECT(ADDRESS(ROW()-1,COLUMN()))),50)&lt;&gt;0,U64+U$4,U$5)</f>
        <v>52</v>
      </c>
      <c r="W65" s="96" t="str">
        <f t="shared" si="12"/>
        <v/>
      </c>
      <c r="X65" s="95" t="e">
        <f ca="1"/>
        <v>#NUM!</v>
      </c>
      <c r="Y65" s="98" t="str">
        <f t="shared" ca="1" si="3"/>
        <v/>
      </c>
      <c r="Z65" s="96">
        <f>Z64+505</f>
        <v>1522</v>
      </c>
      <c r="AA65" s="96">
        <v>3</v>
      </c>
    </row>
    <row r="66" spans="1:27" x14ac:dyDescent="0.2">
      <c r="A66" s="51" t="str">
        <f t="shared" ca="1" si="4"/>
        <v>NO</v>
      </c>
      <c r="B66" s="40" t="str">
        <f t="shared" si="5"/>
        <v/>
      </c>
      <c r="C66" s="53"/>
      <c r="D66" s="53"/>
      <c r="E66" s="53"/>
      <c r="F66" s="53"/>
      <c r="G66" s="53"/>
      <c r="H66" s="53"/>
      <c r="I66" s="53"/>
      <c r="J66" s="53"/>
      <c r="K66" s="53"/>
      <c r="L66" s="53"/>
      <c r="M66" s="53"/>
      <c r="N66" s="54" t="str">
        <f t="shared" si="10"/>
        <v/>
      </c>
      <c r="O66" s="54" t="str">
        <f t="shared" ca="1" si="11"/>
        <v/>
      </c>
      <c r="P66" s="53"/>
      <c r="Q66" s="53"/>
      <c r="R66" s="53"/>
      <c r="S66" s="24"/>
      <c r="T66" s="96">
        <f ca="1">IF(MOD(COUNTA(T$5:INDIRECT(ADDRESS(ROW()-1,COLUMN()))),50)&lt;&gt;0,T65,T65+T$4)</f>
        <v>27</v>
      </c>
      <c r="U66" s="96">
        <f ca="1">IF(MOD(COUNTA(U$5:INDIRECT(ADDRESS(ROW()-1,COLUMN()))),50)&lt;&gt;0,U65+U$4,U$5)</f>
        <v>57</v>
      </c>
      <c r="W66" s="96" t="str">
        <f t="shared" si="12"/>
        <v/>
      </c>
      <c r="X66" s="95" t="e">
        <f ca="1"/>
        <v>#NUM!</v>
      </c>
      <c r="Y66" s="98" t="str">
        <f t="shared" ca="1" si="3"/>
        <v/>
      </c>
      <c r="Z66" s="96">
        <f>Z65</f>
        <v>1522</v>
      </c>
      <c r="AA66" s="96">
        <f>AA65+10</f>
        <v>13</v>
      </c>
    </row>
    <row r="67" spans="1:27" x14ac:dyDescent="0.2">
      <c r="A67" s="51" t="str">
        <f t="shared" ca="1" si="4"/>
        <v>NO</v>
      </c>
      <c r="B67" s="40" t="str">
        <f t="shared" si="5"/>
        <v/>
      </c>
      <c r="C67" s="53"/>
      <c r="D67" s="53"/>
      <c r="E67" s="53"/>
      <c r="F67" s="53"/>
      <c r="G67" s="53"/>
      <c r="H67" s="53"/>
      <c r="I67" s="53"/>
      <c r="J67" s="53"/>
      <c r="K67" s="53"/>
      <c r="L67" s="53"/>
      <c r="M67" s="53"/>
      <c r="N67" s="54" t="str">
        <f t="shared" si="10"/>
        <v/>
      </c>
      <c r="O67" s="54" t="str">
        <f t="shared" ca="1" si="11"/>
        <v/>
      </c>
      <c r="P67" s="53"/>
      <c r="Q67" s="53"/>
      <c r="R67" s="53"/>
      <c r="S67" s="24"/>
      <c r="T67" s="96">
        <f ca="1">IF(MOD(COUNTA(T$5:INDIRECT(ADDRESS(ROW()-1,COLUMN()))),50)&lt;&gt;0,T66,T66+T$4)</f>
        <v>27</v>
      </c>
      <c r="U67" s="96">
        <f ca="1">IF(MOD(COUNTA(U$5:INDIRECT(ADDRESS(ROW()-1,COLUMN()))),50)&lt;&gt;0,U66+U$4,U$5)</f>
        <v>62</v>
      </c>
      <c r="W67" s="96" t="str">
        <f t="shared" si="12"/>
        <v/>
      </c>
      <c r="X67" s="95" t="e">
        <f ca="1"/>
        <v>#NUM!</v>
      </c>
      <c r="Y67" s="98" t="str">
        <f t="shared" ca="1" si="3"/>
        <v/>
      </c>
      <c r="Z67" s="96">
        <f t="shared" ref="Z67:Z84" si="15">Z66</f>
        <v>1522</v>
      </c>
      <c r="AA67" s="96">
        <f t="shared" ref="AA67:AA84" si="16">AA66+10</f>
        <v>23</v>
      </c>
    </row>
    <row r="68" spans="1:27" x14ac:dyDescent="0.2">
      <c r="A68" s="51" t="str">
        <f t="shared" ca="1" si="4"/>
        <v>NO</v>
      </c>
      <c r="B68" s="40" t="str">
        <f t="shared" si="5"/>
        <v/>
      </c>
      <c r="C68" s="53"/>
      <c r="D68" s="53"/>
      <c r="E68" s="53"/>
      <c r="F68" s="53"/>
      <c r="G68" s="53"/>
      <c r="H68" s="53"/>
      <c r="I68" s="53"/>
      <c r="J68" s="53"/>
      <c r="K68" s="53"/>
      <c r="L68" s="53"/>
      <c r="M68" s="53"/>
      <c r="N68" s="54" t="str">
        <f t="shared" si="10"/>
        <v/>
      </c>
      <c r="O68" s="54" t="str">
        <f t="shared" ca="1" si="11"/>
        <v/>
      </c>
      <c r="P68" s="53"/>
      <c r="Q68" s="53"/>
      <c r="R68" s="53"/>
      <c r="S68" s="24"/>
      <c r="T68" s="96">
        <f ca="1">IF(MOD(COUNTA(T$5:INDIRECT(ADDRESS(ROW()-1,COLUMN()))),50)&lt;&gt;0,T67,T67+T$4)</f>
        <v>27</v>
      </c>
      <c r="U68" s="96">
        <f ca="1">IF(MOD(COUNTA(U$5:INDIRECT(ADDRESS(ROW()-1,COLUMN()))),50)&lt;&gt;0,U67+U$4,U$5)</f>
        <v>67</v>
      </c>
      <c r="W68" s="96" t="str">
        <f t="shared" si="12"/>
        <v/>
      </c>
      <c r="X68" s="95" t="e">
        <f ca="1"/>
        <v>#NUM!</v>
      </c>
      <c r="Y68" s="98" t="str">
        <f t="shared" ca="1" si="3"/>
        <v/>
      </c>
      <c r="Z68" s="96">
        <f t="shared" si="15"/>
        <v>1522</v>
      </c>
      <c r="AA68" s="96">
        <f t="shared" si="16"/>
        <v>33</v>
      </c>
    </row>
    <row r="69" spans="1:27" x14ac:dyDescent="0.2">
      <c r="A69" s="51" t="str">
        <f t="shared" ca="1" si="4"/>
        <v>NO</v>
      </c>
      <c r="B69" s="40" t="str">
        <f t="shared" si="5"/>
        <v/>
      </c>
      <c r="C69" s="53"/>
      <c r="D69" s="53"/>
      <c r="E69" s="53"/>
      <c r="F69" s="53"/>
      <c r="G69" s="53"/>
      <c r="H69" s="53"/>
      <c r="I69" s="53"/>
      <c r="J69" s="53"/>
      <c r="K69" s="53"/>
      <c r="L69" s="53"/>
      <c r="M69" s="53"/>
      <c r="N69" s="54" t="str">
        <f t="shared" ref="N69:N104" si="17">IF(AND(ISNUMBER(B69),C69&lt;&gt;""),IF(B69&lt;&gt;"",HYPERLINK("#"&amp;ADDRESS(T69,U69,,,"Interfaces Nodos"),"Diligenciar Interfaces"),""),"")</f>
        <v/>
      </c>
      <c r="O69" s="54" t="str">
        <f t="shared" ref="O69:O104" ca="1" si="18">IF(AND(ISNUMBER(W69),C69&lt;&gt;""),IF(W69&lt;&gt;"",HYPERLINK("#"&amp;ADDRESS(OFFSET($Z$4,MATCH(C69,$Y$5:$Y$104,0),0),OFFSET($AA$4,MATCH(C69,$Y$5:$Y$104,0),0),,,"Cobertura Nodos"),"Diligenciar Cobertura"),""),"")</f>
        <v/>
      </c>
      <c r="P69" s="53"/>
      <c r="Q69" s="53"/>
      <c r="R69" s="53"/>
      <c r="S69" s="24"/>
      <c r="T69" s="96">
        <f ca="1">IF(MOD(COUNTA(T$5:INDIRECT(ADDRESS(ROW()-1,COLUMN()))),50)&lt;&gt;0,T68,T68+T$4)</f>
        <v>27</v>
      </c>
      <c r="U69" s="96">
        <f ca="1">IF(MOD(COUNTA(U$5:INDIRECT(ADDRESS(ROW()-1,COLUMN()))),50)&lt;&gt;0,U68+U$4,U$5)</f>
        <v>72</v>
      </c>
      <c r="W69" s="96" t="str">
        <f t="shared" si="12"/>
        <v/>
      </c>
      <c r="X69" s="95" t="e">
        <f ca="1"/>
        <v>#NUM!</v>
      </c>
      <c r="Y69" s="98" t="str">
        <f t="shared" ref="Y69:Y104" ca="1" si="19">IF(ISERROR(X69),"",X69)</f>
        <v/>
      </c>
      <c r="Z69" s="96">
        <f t="shared" si="15"/>
        <v>1522</v>
      </c>
      <c r="AA69" s="96">
        <f t="shared" si="16"/>
        <v>43</v>
      </c>
    </row>
    <row r="70" spans="1:27" x14ac:dyDescent="0.2">
      <c r="A70" s="51" t="str">
        <f t="shared" ref="A70:A104" ca="1" si="20">IF(OR(NOT(ISNUMBER(INDIRECT(ADDRESS(ROW(),2)))),$A$3="NO"),"NO","SI")</f>
        <v>NO</v>
      </c>
      <c r="B70" s="40" t="str">
        <f t="shared" si="5"/>
        <v/>
      </c>
      <c r="C70" s="53"/>
      <c r="D70" s="53"/>
      <c r="E70" s="53"/>
      <c r="F70" s="53"/>
      <c r="G70" s="53"/>
      <c r="H70" s="53"/>
      <c r="I70" s="53"/>
      <c r="J70" s="53"/>
      <c r="K70" s="53"/>
      <c r="L70" s="53"/>
      <c r="M70" s="53"/>
      <c r="N70" s="54" t="str">
        <f t="shared" si="17"/>
        <v/>
      </c>
      <c r="O70" s="54" t="str">
        <f t="shared" ca="1" si="18"/>
        <v/>
      </c>
      <c r="P70" s="53"/>
      <c r="Q70" s="53"/>
      <c r="R70" s="53"/>
      <c r="S70" s="24"/>
      <c r="T70" s="96">
        <f ca="1">IF(MOD(COUNTA(T$5:INDIRECT(ADDRESS(ROW()-1,COLUMN()))),50)&lt;&gt;0,T69,T69+T$4)</f>
        <v>27</v>
      </c>
      <c r="U70" s="96">
        <f ca="1">IF(MOD(COUNTA(U$5:INDIRECT(ADDRESS(ROW()-1,COLUMN()))),50)&lt;&gt;0,U69+U$4,U$5)</f>
        <v>77</v>
      </c>
      <c r="W70" s="96" t="str">
        <f t="shared" ref="W70:W104" si="21">IF(AND(ISNUMBER(B70),C70&lt;&gt;""),B70,"")</f>
        <v/>
      </c>
      <c r="X70" s="95" t="e">
        <f ca="1"/>
        <v>#NUM!</v>
      </c>
      <c r="Y70" s="98" t="str">
        <f t="shared" ca="1" si="19"/>
        <v/>
      </c>
      <c r="Z70" s="96">
        <f t="shared" si="15"/>
        <v>1522</v>
      </c>
      <c r="AA70" s="96">
        <f t="shared" si="16"/>
        <v>53</v>
      </c>
    </row>
    <row r="71" spans="1:27" x14ac:dyDescent="0.2">
      <c r="A71" s="51" t="str">
        <f t="shared" ca="1" si="20"/>
        <v>NO</v>
      </c>
      <c r="B71" s="40" t="str">
        <f t="shared" ref="B71:B104" si="22">IF(AND(C70&lt;&gt;"",ISNUMBER(B70)),B70+1,"")</f>
        <v/>
      </c>
      <c r="C71" s="53"/>
      <c r="D71" s="53"/>
      <c r="E71" s="53"/>
      <c r="F71" s="53"/>
      <c r="G71" s="53"/>
      <c r="H71" s="53"/>
      <c r="I71" s="53"/>
      <c r="J71" s="53"/>
      <c r="K71" s="53"/>
      <c r="L71" s="53"/>
      <c r="M71" s="53"/>
      <c r="N71" s="54" t="str">
        <f t="shared" si="17"/>
        <v/>
      </c>
      <c r="O71" s="54" t="str">
        <f t="shared" ca="1" si="18"/>
        <v/>
      </c>
      <c r="P71" s="53"/>
      <c r="Q71" s="53"/>
      <c r="R71" s="53"/>
      <c r="S71" s="24"/>
      <c r="T71" s="96">
        <f ca="1">IF(MOD(COUNTA(T$5:INDIRECT(ADDRESS(ROW()-1,COLUMN()))),50)&lt;&gt;0,T70,T70+T$4)</f>
        <v>27</v>
      </c>
      <c r="U71" s="96">
        <f ca="1">IF(MOD(COUNTA(U$5:INDIRECT(ADDRESS(ROW()-1,COLUMN()))),50)&lt;&gt;0,U70+U$4,U$5)</f>
        <v>82</v>
      </c>
      <c r="W71" s="96" t="str">
        <f t="shared" si="21"/>
        <v/>
      </c>
      <c r="X71" s="95" t="e">
        <f ca="1"/>
        <v>#NUM!</v>
      </c>
      <c r="Y71" s="98" t="str">
        <f t="shared" ca="1" si="19"/>
        <v/>
      </c>
      <c r="Z71" s="96">
        <f t="shared" si="15"/>
        <v>1522</v>
      </c>
      <c r="AA71" s="96">
        <f t="shared" si="16"/>
        <v>63</v>
      </c>
    </row>
    <row r="72" spans="1:27" x14ac:dyDescent="0.2">
      <c r="A72" s="51" t="str">
        <f t="shared" ca="1" si="20"/>
        <v>NO</v>
      </c>
      <c r="B72" s="40" t="str">
        <f t="shared" si="22"/>
        <v/>
      </c>
      <c r="C72" s="53"/>
      <c r="D72" s="53"/>
      <c r="E72" s="53"/>
      <c r="F72" s="53"/>
      <c r="G72" s="53"/>
      <c r="H72" s="53"/>
      <c r="I72" s="53"/>
      <c r="J72" s="53"/>
      <c r="K72" s="53"/>
      <c r="L72" s="53"/>
      <c r="M72" s="53"/>
      <c r="N72" s="54" t="str">
        <f t="shared" si="17"/>
        <v/>
      </c>
      <c r="O72" s="54" t="str">
        <f t="shared" ca="1" si="18"/>
        <v/>
      </c>
      <c r="P72" s="53"/>
      <c r="Q72" s="53"/>
      <c r="R72" s="53"/>
      <c r="S72" s="24"/>
      <c r="T72" s="96">
        <f ca="1">IF(MOD(COUNTA(T$5:INDIRECT(ADDRESS(ROW()-1,COLUMN()))),50)&lt;&gt;0,T71,T71+T$4)</f>
        <v>27</v>
      </c>
      <c r="U72" s="96">
        <f ca="1">IF(MOD(COUNTA(U$5:INDIRECT(ADDRESS(ROW()-1,COLUMN()))),50)&lt;&gt;0,U71+U$4,U$5)</f>
        <v>87</v>
      </c>
      <c r="W72" s="96" t="str">
        <f t="shared" si="21"/>
        <v/>
      </c>
      <c r="X72" s="95" t="e">
        <f ca="1"/>
        <v>#NUM!</v>
      </c>
      <c r="Y72" s="98" t="str">
        <f t="shared" ca="1" si="19"/>
        <v/>
      </c>
      <c r="Z72" s="96">
        <f t="shared" si="15"/>
        <v>1522</v>
      </c>
      <c r="AA72" s="96">
        <f t="shared" si="16"/>
        <v>73</v>
      </c>
    </row>
    <row r="73" spans="1:27" x14ac:dyDescent="0.2">
      <c r="A73" s="51" t="str">
        <f t="shared" ca="1" si="20"/>
        <v>NO</v>
      </c>
      <c r="B73" s="40" t="str">
        <f t="shared" si="22"/>
        <v/>
      </c>
      <c r="C73" s="53"/>
      <c r="D73" s="53"/>
      <c r="E73" s="53"/>
      <c r="F73" s="53"/>
      <c r="G73" s="53"/>
      <c r="H73" s="53"/>
      <c r="I73" s="53"/>
      <c r="J73" s="53"/>
      <c r="K73" s="53"/>
      <c r="L73" s="53"/>
      <c r="M73" s="53"/>
      <c r="N73" s="54" t="str">
        <f t="shared" si="17"/>
        <v/>
      </c>
      <c r="O73" s="54" t="str">
        <f t="shared" ca="1" si="18"/>
        <v/>
      </c>
      <c r="P73" s="53"/>
      <c r="Q73" s="53"/>
      <c r="R73" s="53"/>
      <c r="S73" s="24"/>
      <c r="T73" s="96">
        <f ca="1">IF(MOD(COUNTA(T$5:INDIRECT(ADDRESS(ROW()-1,COLUMN()))),50)&lt;&gt;0,T72,T72+T$4)</f>
        <v>27</v>
      </c>
      <c r="U73" s="96">
        <f ca="1">IF(MOD(COUNTA(U$5:INDIRECT(ADDRESS(ROW()-1,COLUMN()))),50)&lt;&gt;0,U72+U$4,U$5)</f>
        <v>92</v>
      </c>
      <c r="W73" s="96" t="str">
        <f t="shared" si="21"/>
        <v/>
      </c>
      <c r="X73" s="95" t="e">
        <f ca="1"/>
        <v>#NUM!</v>
      </c>
      <c r="Y73" s="98" t="str">
        <f t="shared" ca="1" si="19"/>
        <v/>
      </c>
      <c r="Z73" s="96">
        <f t="shared" si="15"/>
        <v>1522</v>
      </c>
      <c r="AA73" s="96">
        <f t="shared" si="16"/>
        <v>83</v>
      </c>
    </row>
    <row r="74" spans="1:27" x14ac:dyDescent="0.2">
      <c r="A74" s="51" t="str">
        <f t="shared" ca="1" si="20"/>
        <v>NO</v>
      </c>
      <c r="B74" s="40" t="str">
        <f t="shared" si="22"/>
        <v/>
      </c>
      <c r="C74" s="53"/>
      <c r="D74" s="53"/>
      <c r="E74" s="53"/>
      <c r="F74" s="53"/>
      <c r="G74" s="53"/>
      <c r="H74" s="53"/>
      <c r="I74" s="53"/>
      <c r="J74" s="53"/>
      <c r="K74" s="53"/>
      <c r="L74" s="53"/>
      <c r="M74" s="53"/>
      <c r="N74" s="54" t="str">
        <f t="shared" si="17"/>
        <v/>
      </c>
      <c r="O74" s="54" t="str">
        <f t="shared" ca="1" si="18"/>
        <v/>
      </c>
      <c r="P74" s="53"/>
      <c r="Q74" s="53"/>
      <c r="R74" s="53"/>
      <c r="S74" s="24"/>
      <c r="T74" s="96">
        <f ca="1">IF(MOD(COUNTA(T$5:INDIRECT(ADDRESS(ROW()-1,COLUMN()))),50)&lt;&gt;0,T73,T73+T$4)</f>
        <v>27</v>
      </c>
      <c r="U74" s="96">
        <f ca="1">IF(MOD(COUNTA(U$5:INDIRECT(ADDRESS(ROW()-1,COLUMN()))),50)&lt;&gt;0,U73+U$4,U$5)</f>
        <v>97</v>
      </c>
      <c r="W74" s="96" t="str">
        <f t="shared" si="21"/>
        <v/>
      </c>
      <c r="X74" s="95" t="e">
        <f ca="1"/>
        <v>#NUM!</v>
      </c>
      <c r="Y74" s="98" t="str">
        <f t="shared" ca="1" si="19"/>
        <v/>
      </c>
      <c r="Z74" s="96">
        <f t="shared" si="15"/>
        <v>1522</v>
      </c>
      <c r="AA74" s="96">
        <f t="shared" si="16"/>
        <v>93</v>
      </c>
    </row>
    <row r="75" spans="1:27" x14ac:dyDescent="0.2">
      <c r="A75" s="51" t="str">
        <f t="shared" ca="1" si="20"/>
        <v>NO</v>
      </c>
      <c r="B75" s="40" t="str">
        <f t="shared" si="22"/>
        <v/>
      </c>
      <c r="C75" s="53"/>
      <c r="D75" s="53"/>
      <c r="E75" s="53"/>
      <c r="F75" s="53"/>
      <c r="G75" s="53"/>
      <c r="H75" s="53"/>
      <c r="I75" s="53"/>
      <c r="J75" s="53"/>
      <c r="K75" s="53"/>
      <c r="L75" s="53"/>
      <c r="M75" s="53"/>
      <c r="N75" s="54" t="str">
        <f t="shared" si="17"/>
        <v/>
      </c>
      <c r="O75" s="54" t="str">
        <f t="shared" ca="1" si="18"/>
        <v/>
      </c>
      <c r="P75" s="53"/>
      <c r="Q75" s="53"/>
      <c r="R75" s="53"/>
      <c r="S75" s="24"/>
      <c r="T75" s="96">
        <f ca="1">IF(MOD(COUNTA(T$5:INDIRECT(ADDRESS(ROW()-1,COLUMN()))),50)&lt;&gt;0,T74,T74+T$4)</f>
        <v>27</v>
      </c>
      <c r="U75" s="96">
        <f ca="1">IF(MOD(COUNTA(U$5:INDIRECT(ADDRESS(ROW()-1,COLUMN()))),50)&lt;&gt;0,U74+U$4,U$5)</f>
        <v>102</v>
      </c>
      <c r="W75" s="96" t="str">
        <f t="shared" si="21"/>
        <v/>
      </c>
      <c r="X75" s="95" t="e">
        <f ca="1"/>
        <v>#NUM!</v>
      </c>
      <c r="Y75" s="98" t="str">
        <f t="shared" ca="1" si="19"/>
        <v/>
      </c>
      <c r="Z75" s="96">
        <f t="shared" si="15"/>
        <v>1522</v>
      </c>
      <c r="AA75" s="96">
        <f t="shared" si="16"/>
        <v>103</v>
      </c>
    </row>
    <row r="76" spans="1:27" x14ac:dyDescent="0.2">
      <c r="A76" s="51" t="str">
        <f t="shared" ca="1" si="20"/>
        <v>NO</v>
      </c>
      <c r="B76" s="40" t="str">
        <f t="shared" si="22"/>
        <v/>
      </c>
      <c r="C76" s="53"/>
      <c r="D76" s="53"/>
      <c r="E76" s="53"/>
      <c r="F76" s="53"/>
      <c r="G76" s="53"/>
      <c r="H76" s="53"/>
      <c r="I76" s="53"/>
      <c r="J76" s="53"/>
      <c r="K76" s="53"/>
      <c r="L76" s="53"/>
      <c r="M76" s="53"/>
      <c r="N76" s="54" t="str">
        <f t="shared" si="17"/>
        <v/>
      </c>
      <c r="O76" s="54" t="str">
        <f t="shared" ca="1" si="18"/>
        <v/>
      </c>
      <c r="P76" s="53"/>
      <c r="Q76" s="53"/>
      <c r="R76" s="53"/>
      <c r="S76" s="24"/>
      <c r="T76" s="96">
        <f ca="1">IF(MOD(COUNTA(T$5:INDIRECT(ADDRESS(ROW()-1,COLUMN()))),50)&lt;&gt;0,T75,T75+T$4)</f>
        <v>27</v>
      </c>
      <c r="U76" s="96">
        <f ca="1">IF(MOD(COUNTA(U$5:INDIRECT(ADDRESS(ROW()-1,COLUMN()))),50)&lt;&gt;0,U75+U$4,U$5)</f>
        <v>107</v>
      </c>
      <c r="W76" s="96" t="str">
        <f t="shared" si="21"/>
        <v/>
      </c>
      <c r="X76" s="95" t="e">
        <f ca="1"/>
        <v>#NUM!</v>
      </c>
      <c r="Y76" s="98" t="str">
        <f t="shared" ca="1" si="19"/>
        <v/>
      </c>
      <c r="Z76" s="96">
        <f t="shared" si="15"/>
        <v>1522</v>
      </c>
      <c r="AA76" s="96">
        <f t="shared" si="16"/>
        <v>113</v>
      </c>
    </row>
    <row r="77" spans="1:27" x14ac:dyDescent="0.2">
      <c r="A77" s="51" t="str">
        <f t="shared" ca="1" si="20"/>
        <v>NO</v>
      </c>
      <c r="B77" s="40" t="str">
        <f t="shared" si="22"/>
        <v/>
      </c>
      <c r="C77" s="53"/>
      <c r="D77" s="53"/>
      <c r="E77" s="53"/>
      <c r="F77" s="53"/>
      <c r="G77" s="53"/>
      <c r="H77" s="53"/>
      <c r="I77" s="53"/>
      <c r="J77" s="53"/>
      <c r="K77" s="53"/>
      <c r="L77" s="53"/>
      <c r="M77" s="53"/>
      <c r="N77" s="54" t="str">
        <f t="shared" si="17"/>
        <v/>
      </c>
      <c r="O77" s="54" t="str">
        <f t="shared" ca="1" si="18"/>
        <v/>
      </c>
      <c r="P77" s="53"/>
      <c r="Q77" s="53"/>
      <c r="R77" s="53"/>
      <c r="S77" s="24"/>
      <c r="T77" s="96">
        <f ca="1">IF(MOD(COUNTA(T$5:INDIRECT(ADDRESS(ROW()-1,COLUMN()))),50)&lt;&gt;0,T76,T76+T$4)</f>
        <v>27</v>
      </c>
      <c r="U77" s="96">
        <f ca="1">IF(MOD(COUNTA(U$5:INDIRECT(ADDRESS(ROW()-1,COLUMN()))),50)&lt;&gt;0,U76+U$4,U$5)</f>
        <v>112</v>
      </c>
      <c r="W77" s="96" t="str">
        <f t="shared" si="21"/>
        <v/>
      </c>
      <c r="X77" s="95" t="e">
        <f ca="1"/>
        <v>#NUM!</v>
      </c>
      <c r="Y77" s="98" t="str">
        <f t="shared" ca="1" si="19"/>
        <v/>
      </c>
      <c r="Z77" s="96">
        <f t="shared" si="15"/>
        <v>1522</v>
      </c>
      <c r="AA77" s="96">
        <f t="shared" si="16"/>
        <v>123</v>
      </c>
    </row>
    <row r="78" spans="1:27" x14ac:dyDescent="0.2">
      <c r="A78" s="51" t="str">
        <f t="shared" ca="1" si="20"/>
        <v>NO</v>
      </c>
      <c r="B78" s="40" t="str">
        <f t="shared" si="22"/>
        <v/>
      </c>
      <c r="C78" s="53"/>
      <c r="D78" s="53"/>
      <c r="E78" s="53"/>
      <c r="F78" s="53"/>
      <c r="G78" s="53"/>
      <c r="H78" s="53"/>
      <c r="I78" s="53"/>
      <c r="J78" s="53"/>
      <c r="K78" s="53"/>
      <c r="L78" s="53"/>
      <c r="M78" s="53"/>
      <c r="N78" s="54" t="str">
        <f t="shared" si="17"/>
        <v/>
      </c>
      <c r="O78" s="54" t="str">
        <f t="shared" ca="1" si="18"/>
        <v/>
      </c>
      <c r="P78" s="53"/>
      <c r="Q78" s="53"/>
      <c r="R78" s="53"/>
      <c r="S78" s="24"/>
      <c r="T78" s="96">
        <f ca="1">IF(MOD(COUNTA(T$5:INDIRECT(ADDRESS(ROW()-1,COLUMN()))),50)&lt;&gt;0,T77,T77+T$4)</f>
        <v>27</v>
      </c>
      <c r="U78" s="96">
        <f ca="1">IF(MOD(COUNTA(U$5:INDIRECT(ADDRESS(ROW()-1,COLUMN()))),50)&lt;&gt;0,U77+U$4,U$5)</f>
        <v>117</v>
      </c>
      <c r="W78" s="96" t="str">
        <f t="shared" si="21"/>
        <v/>
      </c>
      <c r="X78" s="95" t="e">
        <f ca="1"/>
        <v>#NUM!</v>
      </c>
      <c r="Y78" s="98" t="str">
        <f t="shared" ca="1" si="19"/>
        <v/>
      </c>
      <c r="Z78" s="96">
        <f t="shared" si="15"/>
        <v>1522</v>
      </c>
      <c r="AA78" s="96">
        <f t="shared" si="16"/>
        <v>133</v>
      </c>
    </row>
    <row r="79" spans="1:27" x14ac:dyDescent="0.2">
      <c r="A79" s="51" t="str">
        <f t="shared" ca="1" si="20"/>
        <v>NO</v>
      </c>
      <c r="B79" s="40" t="str">
        <f t="shared" si="22"/>
        <v/>
      </c>
      <c r="C79" s="53"/>
      <c r="D79" s="53"/>
      <c r="E79" s="53"/>
      <c r="F79" s="53"/>
      <c r="G79" s="53"/>
      <c r="H79" s="53"/>
      <c r="I79" s="53"/>
      <c r="J79" s="53"/>
      <c r="K79" s="53"/>
      <c r="L79" s="53"/>
      <c r="M79" s="53"/>
      <c r="N79" s="54" t="str">
        <f t="shared" si="17"/>
        <v/>
      </c>
      <c r="O79" s="54" t="str">
        <f t="shared" ca="1" si="18"/>
        <v/>
      </c>
      <c r="P79" s="53"/>
      <c r="Q79" s="53"/>
      <c r="R79" s="53"/>
      <c r="S79" s="24"/>
      <c r="T79" s="96">
        <f ca="1">IF(MOD(COUNTA(T$5:INDIRECT(ADDRESS(ROW()-1,COLUMN()))),50)&lt;&gt;0,T78,T78+T$4)</f>
        <v>27</v>
      </c>
      <c r="U79" s="96">
        <f ca="1">IF(MOD(COUNTA(U$5:INDIRECT(ADDRESS(ROW()-1,COLUMN()))),50)&lt;&gt;0,U78+U$4,U$5)</f>
        <v>122</v>
      </c>
      <c r="W79" s="96" t="str">
        <f t="shared" si="21"/>
        <v/>
      </c>
      <c r="X79" s="95" t="e">
        <f ca="1"/>
        <v>#NUM!</v>
      </c>
      <c r="Y79" s="98" t="str">
        <f t="shared" ca="1" si="19"/>
        <v/>
      </c>
      <c r="Z79" s="96">
        <f t="shared" si="15"/>
        <v>1522</v>
      </c>
      <c r="AA79" s="96">
        <f t="shared" si="16"/>
        <v>143</v>
      </c>
    </row>
    <row r="80" spans="1:27" x14ac:dyDescent="0.2">
      <c r="A80" s="51" t="str">
        <f t="shared" ca="1" si="20"/>
        <v>NO</v>
      </c>
      <c r="B80" s="40" t="str">
        <f t="shared" si="22"/>
        <v/>
      </c>
      <c r="C80" s="53"/>
      <c r="D80" s="53"/>
      <c r="E80" s="53"/>
      <c r="F80" s="53"/>
      <c r="G80" s="53"/>
      <c r="H80" s="53"/>
      <c r="I80" s="53"/>
      <c r="J80" s="53"/>
      <c r="K80" s="53"/>
      <c r="L80" s="53"/>
      <c r="M80" s="53"/>
      <c r="N80" s="54" t="str">
        <f t="shared" si="17"/>
        <v/>
      </c>
      <c r="O80" s="54" t="str">
        <f t="shared" ca="1" si="18"/>
        <v/>
      </c>
      <c r="P80" s="53"/>
      <c r="Q80" s="53"/>
      <c r="R80" s="53"/>
      <c r="S80" s="24"/>
      <c r="T80" s="96">
        <f ca="1">IF(MOD(COUNTA(T$5:INDIRECT(ADDRESS(ROW()-1,COLUMN()))),50)&lt;&gt;0,T79,T79+T$4)</f>
        <v>27</v>
      </c>
      <c r="U80" s="96">
        <f ca="1">IF(MOD(COUNTA(U$5:INDIRECT(ADDRESS(ROW()-1,COLUMN()))),50)&lt;&gt;0,U79+U$4,U$5)</f>
        <v>127</v>
      </c>
      <c r="W80" s="96" t="str">
        <f t="shared" si="21"/>
        <v/>
      </c>
      <c r="X80" s="95" t="e">
        <f ca="1"/>
        <v>#NUM!</v>
      </c>
      <c r="Y80" s="98" t="str">
        <f t="shared" ca="1" si="19"/>
        <v/>
      </c>
      <c r="Z80" s="96">
        <f t="shared" si="15"/>
        <v>1522</v>
      </c>
      <c r="AA80" s="96">
        <f t="shared" si="16"/>
        <v>153</v>
      </c>
    </row>
    <row r="81" spans="1:27" x14ac:dyDescent="0.2">
      <c r="A81" s="51" t="str">
        <f t="shared" ca="1" si="20"/>
        <v>NO</v>
      </c>
      <c r="B81" s="40" t="str">
        <f t="shared" si="22"/>
        <v/>
      </c>
      <c r="C81" s="53"/>
      <c r="D81" s="53"/>
      <c r="E81" s="53"/>
      <c r="F81" s="53"/>
      <c r="G81" s="53"/>
      <c r="H81" s="53"/>
      <c r="I81" s="53"/>
      <c r="J81" s="53"/>
      <c r="K81" s="53"/>
      <c r="L81" s="53"/>
      <c r="M81" s="53"/>
      <c r="N81" s="54" t="str">
        <f t="shared" si="17"/>
        <v/>
      </c>
      <c r="O81" s="54" t="str">
        <f t="shared" ca="1" si="18"/>
        <v/>
      </c>
      <c r="P81" s="53"/>
      <c r="Q81" s="53"/>
      <c r="R81" s="53"/>
      <c r="S81" s="24"/>
      <c r="T81" s="96">
        <f ca="1">IF(MOD(COUNTA(T$5:INDIRECT(ADDRESS(ROW()-1,COLUMN()))),50)&lt;&gt;0,T80,T80+T$4)</f>
        <v>27</v>
      </c>
      <c r="U81" s="96">
        <f ca="1">IF(MOD(COUNTA(U$5:INDIRECT(ADDRESS(ROW()-1,COLUMN()))),50)&lt;&gt;0,U80+U$4,U$5)</f>
        <v>132</v>
      </c>
      <c r="W81" s="96" t="str">
        <f t="shared" si="21"/>
        <v/>
      </c>
      <c r="X81" s="95" t="e">
        <f ca="1"/>
        <v>#NUM!</v>
      </c>
      <c r="Y81" s="98" t="str">
        <f t="shared" ca="1" si="19"/>
        <v/>
      </c>
      <c r="Z81" s="96">
        <f t="shared" si="15"/>
        <v>1522</v>
      </c>
      <c r="AA81" s="96">
        <f t="shared" si="16"/>
        <v>163</v>
      </c>
    </row>
    <row r="82" spans="1:27" x14ac:dyDescent="0.2">
      <c r="A82" s="51" t="str">
        <f t="shared" ca="1" si="20"/>
        <v>NO</v>
      </c>
      <c r="B82" s="40" t="str">
        <f t="shared" si="22"/>
        <v/>
      </c>
      <c r="C82" s="53"/>
      <c r="D82" s="53"/>
      <c r="E82" s="53"/>
      <c r="F82" s="53"/>
      <c r="G82" s="53"/>
      <c r="H82" s="53"/>
      <c r="I82" s="53"/>
      <c r="J82" s="53"/>
      <c r="K82" s="53"/>
      <c r="L82" s="53"/>
      <c r="M82" s="53"/>
      <c r="N82" s="54" t="str">
        <f t="shared" si="17"/>
        <v/>
      </c>
      <c r="O82" s="54" t="str">
        <f t="shared" ca="1" si="18"/>
        <v/>
      </c>
      <c r="P82" s="53"/>
      <c r="Q82" s="53"/>
      <c r="R82" s="53"/>
      <c r="S82" s="24"/>
      <c r="T82" s="96">
        <f ca="1">IF(MOD(COUNTA(T$5:INDIRECT(ADDRESS(ROW()-1,COLUMN()))),50)&lt;&gt;0,T81,T81+T$4)</f>
        <v>27</v>
      </c>
      <c r="U82" s="96">
        <f ca="1">IF(MOD(COUNTA(U$5:INDIRECT(ADDRESS(ROW()-1,COLUMN()))),50)&lt;&gt;0,U81+U$4,U$5)</f>
        <v>137</v>
      </c>
      <c r="W82" s="96" t="str">
        <f t="shared" si="21"/>
        <v/>
      </c>
      <c r="X82" s="95" t="e">
        <f ca="1"/>
        <v>#NUM!</v>
      </c>
      <c r="Y82" s="98" t="str">
        <f t="shared" ca="1" si="19"/>
        <v/>
      </c>
      <c r="Z82" s="96">
        <f t="shared" si="15"/>
        <v>1522</v>
      </c>
      <c r="AA82" s="96">
        <f t="shared" si="16"/>
        <v>173</v>
      </c>
    </row>
    <row r="83" spans="1:27" x14ac:dyDescent="0.2">
      <c r="A83" s="51" t="str">
        <f t="shared" ca="1" si="20"/>
        <v>NO</v>
      </c>
      <c r="B83" s="40" t="str">
        <f t="shared" si="22"/>
        <v/>
      </c>
      <c r="C83" s="53"/>
      <c r="D83" s="53"/>
      <c r="E83" s="53"/>
      <c r="F83" s="53"/>
      <c r="G83" s="53"/>
      <c r="H83" s="53"/>
      <c r="I83" s="53"/>
      <c r="J83" s="53"/>
      <c r="K83" s="53"/>
      <c r="L83" s="53"/>
      <c r="M83" s="53"/>
      <c r="N83" s="54" t="str">
        <f t="shared" si="17"/>
        <v/>
      </c>
      <c r="O83" s="54" t="str">
        <f t="shared" ca="1" si="18"/>
        <v/>
      </c>
      <c r="P83" s="53"/>
      <c r="Q83" s="53"/>
      <c r="R83" s="53"/>
      <c r="S83" s="24"/>
      <c r="T83" s="96">
        <f ca="1">IF(MOD(COUNTA(T$5:INDIRECT(ADDRESS(ROW()-1,COLUMN()))),50)&lt;&gt;0,T82,T82+T$4)</f>
        <v>27</v>
      </c>
      <c r="U83" s="96">
        <f ca="1">IF(MOD(COUNTA(U$5:INDIRECT(ADDRESS(ROW()-1,COLUMN()))),50)&lt;&gt;0,U82+U$4,U$5)</f>
        <v>142</v>
      </c>
      <c r="W83" s="96" t="str">
        <f t="shared" si="21"/>
        <v/>
      </c>
      <c r="X83" s="95" t="e">
        <f ca="1"/>
        <v>#NUM!</v>
      </c>
      <c r="Y83" s="98" t="str">
        <f t="shared" ca="1" si="19"/>
        <v/>
      </c>
      <c r="Z83" s="96">
        <f t="shared" si="15"/>
        <v>1522</v>
      </c>
      <c r="AA83" s="96">
        <f t="shared" si="16"/>
        <v>183</v>
      </c>
    </row>
    <row r="84" spans="1:27" x14ac:dyDescent="0.2">
      <c r="A84" s="51" t="str">
        <f t="shared" ca="1" si="20"/>
        <v>NO</v>
      </c>
      <c r="B84" s="40" t="str">
        <f t="shared" si="22"/>
        <v/>
      </c>
      <c r="C84" s="53"/>
      <c r="D84" s="53"/>
      <c r="E84" s="53"/>
      <c r="F84" s="53"/>
      <c r="G84" s="53"/>
      <c r="H84" s="53"/>
      <c r="I84" s="53"/>
      <c r="J84" s="53"/>
      <c r="K84" s="53"/>
      <c r="L84" s="53"/>
      <c r="M84" s="53"/>
      <c r="N84" s="54" t="str">
        <f t="shared" si="17"/>
        <v/>
      </c>
      <c r="O84" s="54" t="str">
        <f t="shared" ca="1" si="18"/>
        <v/>
      </c>
      <c r="P84" s="53"/>
      <c r="Q84" s="53"/>
      <c r="R84" s="53"/>
      <c r="S84" s="24"/>
      <c r="T84" s="96">
        <f ca="1">IF(MOD(COUNTA(T$5:INDIRECT(ADDRESS(ROW()-1,COLUMN()))),50)&lt;&gt;0,T83,T83+T$4)</f>
        <v>27</v>
      </c>
      <c r="U84" s="96">
        <f ca="1">IF(MOD(COUNTA(U$5:INDIRECT(ADDRESS(ROW()-1,COLUMN()))),50)&lt;&gt;0,U83+U$4,U$5)</f>
        <v>147</v>
      </c>
      <c r="W84" s="96" t="str">
        <f t="shared" si="21"/>
        <v/>
      </c>
      <c r="X84" s="95" t="e">
        <f ca="1"/>
        <v>#NUM!</v>
      </c>
      <c r="Y84" s="98" t="str">
        <f t="shared" ca="1" si="19"/>
        <v/>
      </c>
      <c r="Z84" s="96">
        <f t="shared" si="15"/>
        <v>1522</v>
      </c>
      <c r="AA84" s="96">
        <f t="shared" si="16"/>
        <v>193</v>
      </c>
    </row>
    <row r="85" spans="1:27" x14ac:dyDescent="0.2">
      <c r="A85" s="51" t="str">
        <f t="shared" ca="1" si="20"/>
        <v>NO</v>
      </c>
      <c r="B85" s="40" t="str">
        <f t="shared" si="22"/>
        <v/>
      </c>
      <c r="C85" s="53"/>
      <c r="D85" s="53"/>
      <c r="E85" s="53"/>
      <c r="F85" s="53"/>
      <c r="G85" s="53"/>
      <c r="H85" s="53"/>
      <c r="I85" s="53"/>
      <c r="J85" s="53"/>
      <c r="K85" s="53"/>
      <c r="L85" s="53"/>
      <c r="M85" s="53"/>
      <c r="N85" s="54" t="str">
        <f t="shared" si="17"/>
        <v/>
      </c>
      <c r="O85" s="54" t="str">
        <f t="shared" ca="1" si="18"/>
        <v/>
      </c>
      <c r="P85" s="53"/>
      <c r="Q85" s="53"/>
      <c r="R85" s="53"/>
      <c r="S85" s="24"/>
      <c r="T85" s="96">
        <f ca="1">IF(MOD(COUNTA(T$5:INDIRECT(ADDRESS(ROW()-1,COLUMN()))),50)&lt;&gt;0,T84,T84+T$4)</f>
        <v>27</v>
      </c>
      <c r="U85" s="96">
        <f ca="1">IF(MOD(COUNTA(U$5:INDIRECT(ADDRESS(ROW()-1,COLUMN()))),50)&lt;&gt;0,U84+U$4,U$5)</f>
        <v>152</v>
      </c>
      <c r="W85" s="96" t="str">
        <f t="shared" si="21"/>
        <v/>
      </c>
      <c r="X85" s="95" t="e">
        <f ca="1"/>
        <v>#NUM!</v>
      </c>
      <c r="Y85" s="98" t="str">
        <f t="shared" ca="1" si="19"/>
        <v/>
      </c>
      <c r="Z85" s="96">
        <f>Z84+505</f>
        <v>2027</v>
      </c>
      <c r="AA85" s="96">
        <v>3</v>
      </c>
    </row>
    <row r="86" spans="1:27" x14ac:dyDescent="0.2">
      <c r="A86" s="51" t="str">
        <f t="shared" ca="1" si="20"/>
        <v>NO</v>
      </c>
      <c r="B86" s="40" t="str">
        <f t="shared" si="22"/>
        <v/>
      </c>
      <c r="C86" s="53"/>
      <c r="D86" s="53"/>
      <c r="E86" s="53"/>
      <c r="F86" s="53"/>
      <c r="G86" s="53"/>
      <c r="H86" s="53"/>
      <c r="I86" s="53"/>
      <c r="J86" s="53"/>
      <c r="K86" s="53"/>
      <c r="L86" s="53"/>
      <c r="M86" s="53"/>
      <c r="N86" s="54" t="str">
        <f t="shared" si="17"/>
        <v/>
      </c>
      <c r="O86" s="54" t="str">
        <f t="shared" ca="1" si="18"/>
        <v/>
      </c>
      <c r="P86" s="53"/>
      <c r="Q86" s="53"/>
      <c r="R86" s="53"/>
      <c r="S86" s="24"/>
      <c r="T86" s="96">
        <f ca="1">IF(MOD(COUNTA(T$5:INDIRECT(ADDRESS(ROW()-1,COLUMN()))),50)&lt;&gt;0,T85,T85+T$4)</f>
        <v>27</v>
      </c>
      <c r="U86" s="96">
        <f ca="1">IF(MOD(COUNTA(U$5:INDIRECT(ADDRESS(ROW()-1,COLUMN()))),50)&lt;&gt;0,U85+U$4,U$5)</f>
        <v>157</v>
      </c>
      <c r="W86" s="96" t="str">
        <f t="shared" si="21"/>
        <v/>
      </c>
      <c r="X86" s="95" t="e">
        <f ca="1"/>
        <v>#NUM!</v>
      </c>
      <c r="Y86" s="98" t="str">
        <f t="shared" ca="1" si="19"/>
        <v/>
      </c>
      <c r="Z86" s="96">
        <f>Z85</f>
        <v>2027</v>
      </c>
      <c r="AA86" s="96">
        <f>AA85+10</f>
        <v>13</v>
      </c>
    </row>
    <row r="87" spans="1:27" x14ac:dyDescent="0.2">
      <c r="A87" s="51" t="str">
        <f t="shared" ca="1" si="20"/>
        <v>NO</v>
      </c>
      <c r="B87" s="40" t="str">
        <f t="shared" si="22"/>
        <v/>
      </c>
      <c r="C87" s="53"/>
      <c r="D87" s="53"/>
      <c r="E87" s="53"/>
      <c r="F87" s="53"/>
      <c r="G87" s="53"/>
      <c r="H87" s="53"/>
      <c r="I87" s="53"/>
      <c r="J87" s="53"/>
      <c r="K87" s="53"/>
      <c r="L87" s="53"/>
      <c r="M87" s="53"/>
      <c r="N87" s="54" t="str">
        <f t="shared" si="17"/>
        <v/>
      </c>
      <c r="O87" s="54" t="str">
        <f t="shared" ca="1" si="18"/>
        <v/>
      </c>
      <c r="P87" s="53"/>
      <c r="Q87" s="53"/>
      <c r="R87" s="53"/>
      <c r="S87" s="24"/>
      <c r="T87" s="96">
        <f ca="1">IF(MOD(COUNTA(T$5:INDIRECT(ADDRESS(ROW()-1,COLUMN()))),50)&lt;&gt;0,T86,T86+T$4)</f>
        <v>27</v>
      </c>
      <c r="U87" s="96">
        <f ca="1">IF(MOD(COUNTA(U$5:INDIRECT(ADDRESS(ROW()-1,COLUMN()))),50)&lt;&gt;0,U86+U$4,U$5)</f>
        <v>162</v>
      </c>
      <c r="W87" s="96" t="str">
        <f t="shared" si="21"/>
        <v/>
      </c>
      <c r="X87" s="95" t="e">
        <f ca="1"/>
        <v>#NUM!</v>
      </c>
      <c r="Y87" s="98" t="str">
        <f t="shared" ca="1" si="19"/>
        <v/>
      </c>
      <c r="Z87" s="96">
        <f t="shared" ref="Z87:Z104" si="23">Z86</f>
        <v>2027</v>
      </c>
      <c r="AA87" s="96">
        <f t="shared" ref="AA87:AA104" si="24">AA86+10</f>
        <v>23</v>
      </c>
    </row>
    <row r="88" spans="1:27" x14ac:dyDescent="0.2">
      <c r="A88" s="51" t="str">
        <f t="shared" ca="1" si="20"/>
        <v>NO</v>
      </c>
      <c r="B88" s="40" t="str">
        <f t="shared" si="22"/>
        <v/>
      </c>
      <c r="C88" s="53"/>
      <c r="D88" s="53"/>
      <c r="E88" s="53"/>
      <c r="F88" s="53"/>
      <c r="G88" s="53"/>
      <c r="H88" s="53"/>
      <c r="I88" s="53"/>
      <c r="J88" s="53"/>
      <c r="K88" s="53"/>
      <c r="L88" s="53"/>
      <c r="M88" s="53"/>
      <c r="N88" s="54" t="str">
        <f t="shared" si="17"/>
        <v/>
      </c>
      <c r="O88" s="54" t="str">
        <f t="shared" ca="1" si="18"/>
        <v/>
      </c>
      <c r="P88" s="53"/>
      <c r="Q88" s="53"/>
      <c r="R88" s="53"/>
      <c r="S88" s="24"/>
      <c r="T88" s="96">
        <f ca="1">IF(MOD(COUNTA(T$5:INDIRECT(ADDRESS(ROW()-1,COLUMN()))),50)&lt;&gt;0,T87,T87+T$4)</f>
        <v>27</v>
      </c>
      <c r="U88" s="96">
        <f ca="1">IF(MOD(COUNTA(U$5:INDIRECT(ADDRESS(ROW()-1,COLUMN()))),50)&lt;&gt;0,U87+U$4,U$5)</f>
        <v>167</v>
      </c>
      <c r="W88" s="96" t="str">
        <f t="shared" si="21"/>
        <v/>
      </c>
      <c r="X88" s="95" t="e">
        <f ca="1"/>
        <v>#NUM!</v>
      </c>
      <c r="Y88" s="98" t="str">
        <f t="shared" ca="1" si="19"/>
        <v/>
      </c>
      <c r="Z88" s="96">
        <f t="shared" si="23"/>
        <v>2027</v>
      </c>
      <c r="AA88" s="96">
        <f t="shared" si="24"/>
        <v>33</v>
      </c>
    </row>
    <row r="89" spans="1:27" x14ac:dyDescent="0.2">
      <c r="A89" s="51" t="str">
        <f t="shared" ca="1" si="20"/>
        <v>NO</v>
      </c>
      <c r="B89" s="40" t="str">
        <f t="shared" si="22"/>
        <v/>
      </c>
      <c r="C89" s="53"/>
      <c r="D89" s="53"/>
      <c r="E89" s="53"/>
      <c r="F89" s="53"/>
      <c r="G89" s="53"/>
      <c r="H89" s="53"/>
      <c r="I89" s="53"/>
      <c r="J89" s="53"/>
      <c r="K89" s="53"/>
      <c r="L89" s="53"/>
      <c r="M89" s="53"/>
      <c r="N89" s="54" t="str">
        <f t="shared" si="17"/>
        <v/>
      </c>
      <c r="O89" s="54" t="str">
        <f t="shared" ca="1" si="18"/>
        <v/>
      </c>
      <c r="P89" s="53"/>
      <c r="Q89" s="53"/>
      <c r="R89" s="53"/>
      <c r="S89" s="24"/>
      <c r="T89" s="96">
        <f ca="1">IF(MOD(COUNTA(T$5:INDIRECT(ADDRESS(ROW()-1,COLUMN()))),50)&lt;&gt;0,T88,T88+T$4)</f>
        <v>27</v>
      </c>
      <c r="U89" s="96">
        <f ca="1">IF(MOD(COUNTA(U$5:INDIRECT(ADDRESS(ROW()-1,COLUMN()))),50)&lt;&gt;0,U88+U$4,U$5)</f>
        <v>172</v>
      </c>
      <c r="W89" s="96" t="str">
        <f t="shared" si="21"/>
        <v/>
      </c>
      <c r="X89" s="95" t="e">
        <f ca="1"/>
        <v>#NUM!</v>
      </c>
      <c r="Y89" s="98" t="str">
        <f t="shared" ca="1" si="19"/>
        <v/>
      </c>
      <c r="Z89" s="96">
        <f t="shared" si="23"/>
        <v>2027</v>
      </c>
      <c r="AA89" s="96">
        <f t="shared" si="24"/>
        <v>43</v>
      </c>
    </row>
    <row r="90" spans="1:27" x14ac:dyDescent="0.2">
      <c r="A90" s="51" t="str">
        <f t="shared" ca="1" si="20"/>
        <v>NO</v>
      </c>
      <c r="B90" s="40" t="str">
        <f t="shared" si="22"/>
        <v/>
      </c>
      <c r="C90" s="53"/>
      <c r="D90" s="53"/>
      <c r="E90" s="53"/>
      <c r="F90" s="53"/>
      <c r="G90" s="53"/>
      <c r="H90" s="53"/>
      <c r="I90" s="53"/>
      <c r="J90" s="53"/>
      <c r="K90" s="53"/>
      <c r="L90" s="53"/>
      <c r="M90" s="53"/>
      <c r="N90" s="54" t="str">
        <f t="shared" si="17"/>
        <v/>
      </c>
      <c r="O90" s="54" t="str">
        <f t="shared" ca="1" si="18"/>
        <v/>
      </c>
      <c r="P90" s="53"/>
      <c r="Q90" s="53"/>
      <c r="R90" s="53"/>
      <c r="S90" s="24"/>
      <c r="T90" s="96">
        <f ca="1">IF(MOD(COUNTA(T$5:INDIRECT(ADDRESS(ROW()-1,COLUMN()))),50)&lt;&gt;0,T89,T89+T$4)</f>
        <v>27</v>
      </c>
      <c r="U90" s="96">
        <f ca="1">IF(MOD(COUNTA(U$5:INDIRECT(ADDRESS(ROW()-1,COLUMN()))),50)&lt;&gt;0,U89+U$4,U$5)</f>
        <v>177</v>
      </c>
      <c r="W90" s="96" t="str">
        <f t="shared" si="21"/>
        <v/>
      </c>
      <c r="X90" s="95" t="e">
        <f ca="1"/>
        <v>#NUM!</v>
      </c>
      <c r="Y90" s="98" t="str">
        <f t="shared" ca="1" si="19"/>
        <v/>
      </c>
      <c r="Z90" s="96">
        <f t="shared" si="23"/>
        <v>2027</v>
      </c>
      <c r="AA90" s="96">
        <f t="shared" si="24"/>
        <v>53</v>
      </c>
    </row>
    <row r="91" spans="1:27" x14ac:dyDescent="0.2">
      <c r="A91" s="51" t="str">
        <f t="shared" ca="1" si="20"/>
        <v>NO</v>
      </c>
      <c r="B91" s="40" t="str">
        <f t="shared" si="22"/>
        <v/>
      </c>
      <c r="C91" s="53"/>
      <c r="D91" s="53"/>
      <c r="E91" s="53"/>
      <c r="F91" s="53"/>
      <c r="G91" s="53"/>
      <c r="H91" s="53"/>
      <c r="I91" s="53"/>
      <c r="J91" s="53"/>
      <c r="K91" s="53"/>
      <c r="L91" s="53"/>
      <c r="M91" s="53"/>
      <c r="N91" s="54" t="str">
        <f t="shared" si="17"/>
        <v/>
      </c>
      <c r="O91" s="54" t="str">
        <f t="shared" ca="1" si="18"/>
        <v/>
      </c>
      <c r="P91" s="53"/>
      <c r="Q91" s="53"/>
      <c r="R91" s="53"/>
      <c r="S91" s="24"/>
      <c r="T91" s="96">
        <f ca="1">IF(MOD(COUNTA(T$5:INDIRECT(ADDRESS(ROW()-1,COLUMN()))),50)&lt;&gt;0,T90,T90+T$4)</f>
        <v>27</v>
      </c>
      <c r="U91" s="96">
        <f ca="1">IF(MOD(COUNTA(U$5:INDIRECT(ADDRESS(ROW()-1,COLUMN()))),50)&lt;&gt;0,U90+U$4,U$5)</f>
        <v>182</v>
      </c>
      <c r="W91" s="96" t="str">
        <f t="shared" si="21"/>
        <v/>
      </c>
      <c r="X91" s="95" t="e">
        <f ca="1"/>
        <v>#NUM!</v>
      </c>
      <c r="Y91" s="98" t="str">
        <f t="shared" ca="1" si="19"/>
        <v/>
      </c>
      <c r="Z91" s="96">
        <f t="shared" si="23"/>
        <v>2027</v>
      </c>
      <c r="AA91" s="96">
        <f t="shared" si="24"/>
        <v>63</v>
      </c>
    </row>
    <row r="92" spans="1:27" x14ac:dyDescent="0.2">
      <c r="A92" s="51" t="str">
        <f t="shared" ca="1" si="20"/>
        <v>NO</v>
      </c>
      <c r="B92" s="40" t="str">
        <f t="shared" si="22"/>
        <v/>
      </c>
      <c r="C92" s="53"/>
      <c r="D92" s="53"/>
      <c r="E92" s="53"/>
      <c r="F92" s="53"/>
      <c r="G92" s="53"/>
      <c r="H92" s="53"/>
      <c r="I92" s="53"/>
      <c r="J92" s="53"/>
      <c r="K92" s="53"/>
      <c r="L92" s="53"/>
      <c r="M92" s="53"/>
      <c r="N92" s="54" t="str">
        <f t="shared" si="17"/>
        <v/>
      </c>
      <c r="O92" s="54" t="str">
        <f t="shared" ca="1" si="18"/>
        <v/>
      </c>
      <c r="P92" s="53"/>
      <c r="Q92" s="53"/>
      <c r="R92" s="53"/>
      <c r="S92" s="24"/>
      <c r="T92" s="96">
        <f ca="1">IF(MOD(COUNTA(T$5:INDIRECT(ADDRESS(ROW()-1,COLUMN()))),50)&lt;&gt;0,T91,T91+T$4)</f>
        <v>27</v>
      </c>
      <c r="U92" s="96">
        <f ca="1">IF(MOD(COUNTA(U$5:INDIRECT(ADDRESS(ROW()-1,COLUMN()))),50)&lt;&gt;0,U91+U$4,U$5)</f>
        <v>187</v>
      </c>
      <c r="W92" s="96" t="str">
        <f t="shared" si="21"/>
        <v/>
      </c>
      <c r="X92" s="95" t="e">
        <f ca="1"/>
        <v>#NUM!</v>
      </c>
      <c r="Y92" s="98" t="str">
        <f t="shared" ca="1" si="19"/>
        <v/>
      </c>
      <c r="Z92" s="96">
        <f t="shared" si="23"/>
        <v>2027</v>
      </c>
      <c r="AA92" s="96">
        <f t="shared" si="24"/>
        <v>73</v>
      </c>
    </row>
    <row r="93" spans="1:27" x14ac:dyDescent="0.2">
      <c r="A93" s="51" t="str">
        <f t="shared" ca="1" si="20"/>
        <v>NO</v>
      </c>
      <c r="B93" s="40" t="str">
        <f t="shared" si="22"/>
        <v/>
      </c>
      <c r="C93" s="53"/>
      <c r="D93" s="53"/>
      <c r="E93" s="53"/>
      <c r="F93" s="53"/>
      <c r="G93" s="53"/>
      <c r="H93" s="53"/>
      <c r="I93" s="53"/>
      <c r="J93" s="53"/>
      <c r="K93" s="53"/>
      <c r="L93" s="53"/>
      <c r="M93" s="53"/>
      <c r="N93" s="54" t="str">
        <f t="shared" si="17"/>
        <v/>
      </c>
      <c r="O93" s="54" t="str">
        <f t="shared" ca="1" si="18"/>
        <v/>
      </c>
      <c r="P93" s="53"/>
      <c r="Q93" s="53"/>
      <c r="R93" s="53"/>
      <c r="S93" s="24"/>
      <c r="T93" s="96">
        <f ca="1">IF(MOD(COUNTA(T$5:INDIRECT(ADDRESS(ROW()-1,COLUMN()))),50)&lt;&gt;0,T92,T92+T$4)</f>
        <v>27</v>
      </c>
      <c r="U93" s="96">
        <f ca="1">IF(MOD(COUNTA(U$5:INDIRECT(ADDRESS(ROW()-1,COLUMN()))),50)&lt;&gt;0,U92+U$4,U$5)</f>
        <v>192</v>
      </c>
      <c r="W93" s="96" t="str">
        <f t="shared" si="21"/>
        <v/>
      </c>
      <c r="X93" s="95" t="e">
        <f ca="1"/>
        <v>#NUM!</v>
      </c>
      <c r="Y93" s="98" t="str">
        <f t="shared" ca="1" si="19"/>
        <v/>
      </c>
      <c r="Z93" s="96">
        <f t="shared" si="23"/>
        <v>2027</v>
      </c>
      <c r="AA93" s="96">
        <f t="shared" si="24"/>
        <v>83</v>
      </c>
    </row>
    <row r="94" spans="1:27" x14ac:dyDescent="0.2">
      <c r="A94" s="51" t="str">
        <f t="shared" ca="1" si="20"/>
        <v>NO</v>
      </c>
      <c r="B94" s="40" t="str">
        <f t="shared" si="22"/>
        <v/>
      </c>
      <c r="C94" s="53"/>
      <c r="D94" s="53"/>
      <c r="E94" s="53"/>
      <c r="F94" s="53"/>
      <c r="G94" s="53"/>
      <c r="H94" s="53"/>
      <c r="I94" s="53"/>
      <c r="J94" s="53"/>
      <c r="K94" s="53"/>
      <c r="L94" s="53"/>
      <c r="M94" s="53"/>
      <c r="N94" s="54" t="str">
        <f t="shared" si="17"/>
        <v/>
      </c>
      <c r="O94" s="54" t="str">
        <f t="shared" ca="1" si="18"/>
        <v/>
      </c>
      <c r="P94" s="53"/>
      <c r="Q94" s="53"/>
      <c r="R94" s="53"/>
      <c r="S94" s="24"/>
      <c r="T94" s="96">
        <f ca="1">IF(MOD(COUNTA(T$5:INDIRECT(ADDRESS(ROW()-1,COLUMN()))),50)&lt;&gt;0,T93,T93+T$4)</f>
        <v>27</v>
      </c>
      <c r="U94" s="96">
        <f ca="1">IF(MOD(COUNTA(U$5:INDIRECT(ADDRESS(ROW()-1,COLUMN()))),50)&lt;&gt;0,U93+U$4,U$5)</f>
        <v>197</v>
      </c>
      <c r="W94" s="96" t="str">
        <f t="shared" si="21"/>
        <v/>
      </c>
      <c r="X94" s="95" t="e">
        <f ca="1"/>
        <v>#NUM!</v>
      </c>
      <c r="Y94" s="98" t="str">
        <f t="shared" ca="1" si="19"/>
        <v/>
      </c>
      <c r="Z94" s="96">
        <f t="shared" si="23"/>
        <v>2027</v>
      </c>
      <c r="AA94" s="96">
        <f t="shared" si="24"/>
        <v>93</v>
      </c>
    </row>
    <row r="95" spans="1:27" x14ac:dyDescent="0.2">
      <c r="A95" s="51" t="str">
        <f t="shared" ca="1" si="20"/>
        <v>NO</v>
      </c>
      <c r="B95" s="40" t="str">
        <f t="shared" si="22"/>
        <v/>
      </c>
      <c r="C95" s="53"/>
      <c r="D95" s="53"/>
      <c r="E95" s="53"/>
      <c r="F95" s="53"/>
      <c r="G95" s="53"/>
      <c r="H95" s="53"/>
      <c r="I95" s="53"/>
      <c r="J95" s="53"/>
      <c r="K95" s="53"/>
      <c r="L95" s="53"/>
      <c r="M95" s="53"/>
      <c r="N95" s="54" t="str">
        <f t="shared" si="17"/>
        <v/>
      </c>
      <c r="O95" s="54" t="str">
        <f t="shared" ca="1" si="18"/>
        <v/>
      </c>
      <c r="P95" s="53"/>
      <c r="Q95" s="53"/>
      <c r="R95" s="53"/>
      <c r="S95" s="24"/>
      <c r="T95" s="96">
        <f ca="1">IF(MOD(COUNTA(T$5:INDIRECT(ADDRESS(ROW()-1,COLUMN()))),50)&lt;&gt;0,T94,T94+T$4)</f>
        <v>27</v>
      </c>
      <c r="U95" s="96">
        <f ca="1">IF(MOD(COUNTA(U$5:INDIRECT(ADDRESS(ROW()-1,COLUMN()))),50)&lt;&gt;0,U94+U$4,U$5)</f>
        <v>202</v>
      </c>
      <c r="W95" s="96" t="str">
        <f t="shared" si="21"/>
        <v/>
      </c>
      <c r="X95" s="95" t="e">
        <f ca="1"/>
        <v>#NUM!</v>
      </c>
      <c r="Y95" s="98" t="str">
        <f t="shared" ca="1" si="19"/>
        <v/>
      </c>
      <c r="Z95" s="96">
        <f t="shared" si="23"/>
        <v>2027</v>
      </c>
      <c r="AA95" s="96">
        <f t="shared" si="24"/>
        <v>103</v>
      </c>
    </row>
    <row r="96" spans="1:27" x14ac:dyDescent="0.2">
      <c r="A96" s="51" t="str">
        <f t="shared" ca="1" si="20"/>
        <v>NO</v>
      </c>
      <c r="B96" s="40" t="str">
        <f t="shared" si="22"/>
        <v/>
      </c>
      <c r="C96" s="53"/>
      <c r="D96" s="53"/>
      <c r="E96" s="53"/>
      <c r="F96" s="53"/>
      <c r="G96" s="53"/>
      <c r="H96" s="53"/>
      <c r="I96" s="53"/>
      <c r="J96" s="53"/>
      <c r="K96" s="53"/>
      <c r="L96" s="53"/>
      <c r="M96" s="53"/>
      <c r="N96" s="54" t="str">
        <f t="shared" si="17"/>
        <v/>
      </c>
      <c r="O96" s="54" t="str">
        <f t="shared" ca="1" si="18"/>
        <v/>
      </c>
      <c r="P96" s="53"/>
      <c r="Q96" s="53"/>
      <c r="R96" s="53"/>
      <c r="S96" s="24"/>
      <c r="T96" s="96">
        <f ca="1">IF(MOD(COUNTA(T$5:INDIRECT(ADDRESS(ROW()-1,COLUMN()))),50)&lt;&gt;0,T95,T95+T$4)</f>
        <v>27</v>
      </c>
      <c r="U96" s="96">
        <f ca="1">IF(MOD(COUNTA(U$5:INDIRECT(ADDRESS(ROW()-1,COLUMN()))),50)&lt;&gt;0,U95+U$4,U$5)</f>
        <v>207</v>
      </c>
      <c r="W96" s="96" t="str">
        <f t="shared" si="21"/>
        <v/>
      </c>
      <c r="X96" s="95" t="e">
        <f ca="1"/>
        <v>#NUM!</v>
      </c>
      <c r="Y96" s="98" t="str">
        <f t="shared" ca="1" si="19"/>
        <v/>
      </c>
      <c r="Z96" s="96">
        <f t="shared" si="23"/>
        <v>2027</v>
      </c>
      <c r="AA96" s="96">
        <f t="shared" si="24"/>
        <v>113</v>
      </c>
    </row>
    <row r="97" spans="1:27" x14ac:dyDescent="0.2">
      <c r="A97" s="51" t="str">
        <f t="shared" ca="1" si="20"/>
        <v>NO</v>
      </c>
      <c r="B97" s="40" t="str">
        <f t="shared" si="22"/>
        <v/>
      </c>
      <c r="C97" s="53"/>
      <c r="D97" s="53"/>
      <c r="E97" s="53"/>
      <c r="F97" s="53"/>
      <c r="G97" s="53"/>
      <c r="H97" s="53"/>
      <c r="I97" s="53"/>
      <c r="J97" s="53"/>
      <c r="K97" s="53"/>
      <c r="L97" s="53"/>
      <c r="M97" s="53"/>
      <c r="N97" s="54" t="str">
        <f t="shared" si="17"/>
        <v/>
      </c>
      <c r="O97" s="54" t="str">
        <f t="shared" ca="1" si="18"/>
        <v/>
      </c>
      <c r="P97" s="53"/>
      <c r="Q97" s="53"/>
      <c r="R97" s="53"/>
      <c r="S97" s="24"/>
      <c r="T97" s="96">
        <f ca="1">IF(MOD(COUNTA(T$5:INDIRECT(ADDRESS(ROW()-1,COLUMN()))),50)&lt;&gt;0,T96,T96+T$4)</f>
        <v>27</v>
      </c>
      <c r="U97" s="96">
        <f ca="1">IF(MOD(COUNTA(U$5:INDIRECT(ADDRESS(ROW()-1,COLUMN()))),50)&lt;&gt;0,U96+U$4,U$5)</f>
        <v>212</v>
      </c>
      <c r="W97" s="96" t="str">
        <f t="shared" si="21"/>
        <v/>
      </c>
      <c r="X97" s="95" t="e">
        <f ca="1"/>
        <v>#NUM!</v>
      </c>
      <c r="Y97" s="98" t="str">
        <f t="shared" ca="1" si="19"/>
        <v/>
      </c>
      <c r="Z97" s="96">
        <f t="shared" si="23"/>
        <v>2027</v>
      </c>
      <c r="AA97" s="96">
        <f t="shared" si="24"/>
        <v>123</v>
      </c>
    </row>
    <row r="98" spans="1:27" x14ac:dyDescent="0.2">
      <c r="A98" s="51" t="str">
        <f t="shared" ca="1" si="20"/>
        <v>NO</v>
      </c>
      <c r="B98" s="40" t="str">
        <f t="shared" si="22"/>
        <v/>
      </c>
      <c r="C98" s="53"/>
      <c r="D98" s="53"/>
      <c r="E98" s="53"/>
      <c r="F98" s="53"/>
      <c r="G98" s="53"/>
      <c r="H98" s="53"/>
      <c r="I98" s="53"/>
      <c r="J98" s="53"/>
      <c r="K98" s="53"/>
      <c r="L98" s="53"/>
      <c r="M98" s="53"/>
      <c r="N98" s="54" t="str">
        <f t="shared" si="17"/>
        <v/>
      </c>
      <c r="O98" s="54" t="str">
        <f t="shared" ca="1" si="18"/>
        <v/>
      </c>
      <c r="P98" s="53"/>
      <c r="Q98" s="53"/>
      <c r="R98" s="53"/>
      <c r="S98" s="24"/>
      <c r="T98" s="96">
        <f ca="1">IF(MOD(COUNTA(T$5:INDIRECT(ADDRESS(ROW()-1,COLUMN()))),50)&lt;&gt;0,T97,T97+T$4)</f>
        <v>27</v>
      </c>
      <c r="U98" s="96">
        <f ca="1">IF(MOD(COUNTA(U$5:INDIRECT(ADDRESS(ROW()-1,COLUMN()))),50)&lt;&gt;0,U97+U$4,U$5)</f>
        <v>217</v>
      </c>
      <c r="W98" s="96" t="str">
        <f t="shared" si="21"/>
        <v/>
      </c>
      <c r="X98" s="95" t="e">
        <f ca="1"/>
        <v>#NUM!</v>
      </c>
      <c r="Y98" s="98" t="str">
        <f t="shared" ca="1" si="19"/>
        <v/>
      </c>
      <c r="Z98" s="96">
        <f t="shared" si="23"/>
        <v>2027</v>
      </c>
      <c r="AA98" s="96">
        <f t="shared" si="24"/>
        <v>133</v>
      </c>
    </row>
    <row r="99" spans="1:27" x14ac:dyDescent="0.2">
      <c r="A99" s="51" t="str">
        <f t="shared" ca="1" si="20"/>
        <v>NO</v>
      </c>
      <c r="B99" s="40" t="str">
        <f t="shared" si="22"/>
        <v/>
      </c>
      <c r="C99" s="53"/>
      <c r="D99" s="53"/>
      <c r="E99" s="53"/>
      <c r="F99" s="53"/>
      <c r="G99" s="53"/>
      <c r="H99" s="53"/>
      <c r="I99" s="53"/>
      <c r="J99" s="53"/>
      <c r="K99" s="53"/>
      <c r="L99" s="53"/>
      <c r="M99" s="53"/>
      <c r="N99" s="54" t="str">
        <f t="shared" si="17"/>
        <v/>
      </c>
      <c r="O99" s="54" t="str">
        <f t="shared" ca="1" si="18"/>
        <v/>
      </c>
      <c r="P99" s="53"/>
      <c r="Q99" s="53"/>
      <c r="R99" s="53"/>
      <c r="S99" s="24"/>
      <c r="T99" s="96">
        <f ca="1">IF(MOD(COUNTA(T$5:INDIRECT(ADDRESS(ROW()-1,COLUMN()))),50)&lt;&gt;0,T98,T98+T$4)</f>
        <v>27</v>
      </c>
      <c r="U99" s="96">
        <f ca="1">IF(MOD(COUNTA(U$5:INDIRECT(ADDRESS(ROW()-1,COLUMN()))),50)&lt;&gt;0,U98+U$4,U$5)</f>
        <v>222</v>
      </c>
      <c r="W99" s="96" t="str">
        <f t="shared" si="21"/>
        <v/>
      </c>
      <c r="X99" s="95" t="e">
        <f ca="1"/>
        <v>#NUM!</v>
      </c>
      <c r="Y99" s="98" t="str">
        <f t="shared" ca="1" si="19"/>
        <v/>
      </c>
      <c r="Z99" s="96">
        <f t="shared" si="23"/>
        <v>2027</v>
      </c>
      <c r="AA99" s="96">
        <f t="shared" si="24"/>
        <v>143</v>
      </c>
    </row>
    <row r="100" spans="1:27" x14ac:dyDescent="0.2">
      <c r="A100" s="51" t="str">
        <f t="shared" ca="1" si="20"/>
        <v>NO</v>
      </c>
      <c r="B100" s="40" t="str">
        <f t="shared" si="22"/>
        <v/>
      </c>
      <c r="C100" s="53"/>
      <c r="D100" s="53"/>
      <c r="E100" s="53"/>
      <c r="F100" s="53"/>
      <c r="G100" s="53"/>
      <c r="H100" s="53"/>
      <c r="I100" s="53"/>
      <c r="J100" s="53"/>
      <c r="K100" s="53"/>
      <c r="L100" s="53"/>
      <c r="M100" s="53"/>
      <c r="N100" s="54" t="str">
        <f t="shared" si="17"/>
        <v/>
      </c>
      <c r="O100" s="54" t="str">
        <f t="shared" ca="1" si="18"/>
        <v/>
      </c>
      <c r="P100" s="53"/>
      <c r="Q100" s="53"/>
      <c r="R100" s="53"/>
      <c r="S100" s="24"/>
      <c r="T100" s="96">
        <f ca="1">IF(MOD(COUNTA(T$5:INDIRECT(ADDRESS(ROW()-1,COLUMN()))),50)&lt;&gt;0,T99,T99+T$4)</f>
        <v>27</v>
      </c>
      <c r="U100" s="96">
        <f ca="1">IF(MOD(COUNTA(U$5:INDIRECT(ADDRESS(ROW()-1,COLUMN()))),50)&lt;&gt;0,U99+U$4,U$5)</f>
        <v>227</v>
      </c>
      <c r="W100" s="96" t="str">
        <f t="shared" si="21"/>
        <v/>
      </c>
      <c r="X100" s="95" t="e">
        <f ca="1"/>
        <v>#NUM!</v>
      </c>
      <c r="Y100" s="98" t="str">
        <f t="shared" ca="1" si="19"/>
        <v/>
      </c>
      <c r="Z100" s="96">
        <f t="shared" si="23"/>
        <v>2027</v>
      </c>
      <c r="AA100" s="96">
        <f t="shared" si="24"/>
        <v>153</v>
      </c>
    </row>
    <row r="101" spans="1:27" x14ac:dyDescent="0.2">
      <c r="A101" s="51" t="str">
        <f t="shared" ca="1" si="20"/>
        <v>NO</v>
      </c>
      <c r="B101" s="40" t="str">
        <f t="shared" si="22"/>
        <v/>
      </c>
      <c r="C101" s="53"/>
      <c r="D101" s="53"/>
      <c r="E101" s="53"/>
      <c r="F101" s="53"/>
      <c r="G101" s="53"/>
      <c r="H101" s="53"/>
      <c r="I101" s="53"/>
      <c r="J101" s="53"/>
      <c r="K101" s="53"/>
      <c r="L101" s="53"/>
      <c r="M101" s="53"/>
      <c r="N101" s="54" t="str">
        <f t="shared" si="17"/>
        <v/>
      </c>
      <c r="O101" s="54" t="str">
        <f t="shared" ca="1" si="18"/>
        <v/>
      </c>
      <c r="P101" s="53"/>
      <c r="Q101" s="53"/>
      <c r="R101" s="53"/>
      <c r="S101" s="24"/>
      <c r="T101" s="96">
        <f ca="1">IF(MOD(COUNTA(T$5:INDIRECT(ADDRESS(ROW()-1,COLUMN()))),50)&lt;&gt;0,T100,T100+T$4)</f>
        <v>27</v>
      </c>
      <c r="U101" s="96">
        <f ca="1">IF(MOD(COUNTA(U$5:INDIRECT(ADDRESS(ROW()-1,COLUMN()))),50)&lt;&gt;0,U100+U$4,U$5)</f>
        <v>232</v>
      </c>
      <c r="W101" s="96" t="str">
        <f t="shared" si="21"/>
        <v/>
      </c>
      <c r="X101" s="95" t="e">
        <f ca="1"/>
        <v>#NUM!</v>
      </c>
      <c r="Y101" s="98" t="str">
        <f t="shared" ca="1" si="19"/>
        <v/>
      </c>
      <c r="Z101" s="96">
        <f t="shared" si="23"/>
        <v>2027</v>
      </c>
      <c r="AA101" s="96">
        <f t="shared" si="24"/>
        <v>163</v>
      </c>
    </row>
    <row r="102" spans="1:27" x14ac:dyDescent="0.2">
      <c r="A102" s="51" t="str">
        <f t="shared" ca="1" si="20"/>
        <v>NO</v>
      </c>
      <c r="B102" s="40" t="str">
        <f t="shared" si="22"/>
        <v/>
      </c>
      <c r="C102" s="53"/>
      <c r="D102" s="53"/>
      <c r="E102" s="53"/>
      <c r="F102" s="53"/>
      <c r="G102" s="53"/>
      <c r="H102" s="53"/>
      <c r="I102" s="53"/>
      <c r="J102" s="53"/>
      <c r="K102" s="53"/>
      <c r="L102" s="53"/>
      <c r="M102" s="53"/>
      <c r="N102" s="54" t="str">
        <f t="shared" si="17"/>
        <v/>
      </c>
      <c r="O102" s="54" t="str">
        <f t="shared" ca="1" si="18"/>
        <v/>
      </c>
      <c r="P102" s="53"/>
      <c r="Q102" s="53"/>
      <c r="R102" s="53"/>
      <c r="S102" s="24"/>
      <c r="T102" s="96">
        <f ca="1">IF(MOD(COUNTA(T$5:INDIRECT(ADDRESS(ROW()-1,COLUMN()))),50)&lt;&gt;0,T101,T101+T$4)</f>
        <v>27</v>
      </c>
      <c r="U102" s="96">
        <f ca="1">IF(MOD(COUNTA(U$5:INDIRECT(ADDRESS(ROW()-1,COLUMN()))),50)&lt;&gt;0,U101+U$4,U$5)</f>
        <v>237</v>
      </c>
      <c r="W102" s="96" t="str">
        <f t="shared" si="21"/>
        <v/>
      </c>
      <c r="X102" s="95" t="e">
        <f ca="1"/>
        <v>#NUM!</v>
      </c>
      <c r="Y102" s="98" t="str">
        <f t="shared" ca="1" si="19"/>
        <v/>
      </c>
      <c r="Z102" s="96">
        <f t="shared" si="23"/>
        <v>2027</v>
      </c>
      <c r="AA102" s="96">
        <f t="shared" si="24"/>
        <v>173</v>
      </c>
    </row>
    <row r="103" spans="1:27" x14ac:dyDescent="0.2">
      <c r="A103" s="51" t="str">
        <f t="shared" ca="1" si="20"/>
        <v>NO</v>
      </c>
      <c r="B103" s="40" t="str">
        <f t="shared" si="22"/>
        <v/>
      </c>
      <c r="C103" s="53"/>
      <c r="D103" s="53"/>
      <c r="E103" s="53"/>
      <c r="F103" s="53"/>
      <c r="G103" s="53"/>
      <c r="H103" s="53"/>
      <c r="I103" s="53"/>
      <c r="J103" s="53"/>
      <c r="K103" s="53"/>
      <c r="L103" s="53"/>
      <c r="M103" s="53"/>
      <c r="N103" s="54" t="str">
        <f t="shared" si="17"/>
        <v/>
      </c>
      <c r="O103" s="54" t="str">
        <f t="shared" ca="1" si="18"/>
        <v/>
      </c>
      <c r="P103" s="53"/>
      <c r="Q103" s="53"/>
      <c r="R103" s="53"/>
      <c r="S103" s="24"/>
      <c r="T103" s="96">
        <f ca="1">IF(MOD(COUNTA(T$5:INDIRECT(ADDRESS(ROW()-1,COLUMN()))),50)&lt;&gt;0,T102,T102+T$4)</f>
        <v>27</v>
      </c>
      <c r="U103" s="96">
        <f ca="1">IF(MOD(COUNTA(U$5:INDIRECT(ADDRESS(ROW()-1,COLUMN()))),50)&lt;&gt;0,U102+U$4,U$5)</f>
        <v>242</v>
      </c>
      <c r="W103" s="96" t="str">
        <f t="shared" si="21"/>
        <v/>
      </c>
      <c r="X103" s="95" t="e">
        <f ca="1"/>
        <v>#NUM!</v>
      </c>
      <c r="Y103" s="98" t="str">
        <f t="shared" ca="1" si="19"/>
        <v/>
      </c>
      <c r="Z103" s="96">
        <f t="shared" si="23"/>
        <v>2027</v>
      </c>
      <c r="AA103" s="96">
        <f t="shared" si="24"/>
        <v>183</v>
      </c>
    </row>
    <row r="104" spans="1:27" x14ac:dyDescent="0.2">
      <c r="A104" s="51" t="str">
        <f t="shared" ca="1" si="20"/>
        <v>NO</v>
      </c>
      <c r="B104" s="40" t="str">
        <f t="shared" si="22"/>
        <v/>
      </c>
      <c r="C104" s="53"/>
      <c r="D104" s="53"/>
      <c r="E104" s="53"/>
      <c r="F104" s="53"/>
      <c r="G104" s="53"/>
      <c r="H104" s="53"/>
      <c r="I104" s="53"/>
      <c r="J104" s="53"/>
      <c r="K104" s="53"/>
      <c r="L104" s="53"/>
      <c r="M104" s="53"/>
      <c r="N104" s="54" t="str">
        <f t="shared" si="17"/>
        <v/>
      </c>
      <c r="O104" s="54" t="str">
        <f t="shared" ca="1" si="18"/>
        <v/>
      </c>
      <c r="P104" s="53"/>
      <c r="Q104" s="53"/>
      <c r="R104" s="53"/>
      <c r="S104" s="24"/>
      <c r="T104" s="96">
        <f ca="1">IF(MOD(COUNTA(T$5:INDIRECT(ADDRESS(ROW()-1,COLUMN()))),50)&lt;&gt;0,T103,T103+T$4)</f>
        <v>27</v>
      </c>
      <c r="U104" s="96">
        <f ca="1">IF(MOD(COUNTA(U$5:INDIRECT(ADDRESS(ROW()-1,COLUMN()))),50)&lt;&gt;0,U103+U$4,U$5)</f>
        <v>247</v>
      </c>
      <c r="W104" s="96" t="str">
        <f t="shared" si="21"/>
        <v/>
      </c>
      <c r="X104" s="95" t="e">
        <f ca="1"/>
        <v>#NUM!</v>
      </c>
      <c r="Y104" s="98" t="str">
        <f t="shared" ca="1" si="19"/>
        <v/>
      </c>
      <c r="Z104" s="96">
        <f t="shared" si="23"/>
        <v>2027</v>
      </c>
      <c r="AA104" s="96">
        <f t="shared" si="24"/>
        <v>193</v>
      </c>
    </row>
    <row r="105" spans="1:27" x14ac:dyDescent="0.2">
      <c r="A105" s="24"/>
      <c r="B105" s="24"/>
      <c r="C105" s="24"/>
      <c r="D105" s="24"/>
      <c r="E105" s="24"/>
      <c r="F105" s="24"/>
      <c r="G105" s="24"/>
      <c r="H105" s="24"/>
      <c r="I105" s="24"/>
      <c r="J105" s="24"/>
      <c r="K105" s="24"/>
      <c r="L105" s="24"/>
      <c r="M105" s="24"/>
      <c r="N105" s="24"/>
      <c r="O105" s="24"/>
      <c r="P105" s="24"/>
      <c r="Q105" s="24"/>
      <c r="R105" s="24"/>
      <c r="S105" s="24"/>
      <c r="W105" s="95"/>
      <c r="X105" s="95"/>
      <c r="Y105" s="95"/>
    </row>
    <row r="106" spans="1:27" x14ac:dyDescent="0.2">
      <c r="A106" s="24"/>
      <c r="B106" s="24"/>
      <c r="C106" s="24"/>
      <c r="D106" s="24"/>
      <c r="E106" s="24"/>
      <c r="F106" s="24"/>
      <c r="G106" s="24"/>
      <c r="H106" s="24"/>
      <c r="I106" s="24"/>
      <c r="J106" s="24"/>
      <c r="K106" s="24"/>
      <c r="L106" s="24"/>
      <c r="M106" s="24"/>
      <c r="N106" s="24"/>
      <c r="O106" s="24"/>
      <c r="P106" s="24"/>
      <c r="Q106" s="24"/>
      <c r="R106" s="24"/>
      <c r="S106" s="24"/>
      <c r="W106" s="95"/>
      <c r="X106" s="95"/>
      <c r="Y106" s="95"/>
    </row>
  </sheetData>
  <sheetProtection algorithmName="SHA-512" hashValue="5pltT+hbGE04fC8lQjx7AREZb5Vo+IWt16ZmIjw9pzMHWYzsu7Azg4u/+oeqYiibB42JwwDsnwbiHzZUB8peOg==" saltValue="laJ3ND66ONqyEgLum7jGRw==" spinCount="100000" sheet="1"/>
  <mergeCells count="3">
    <mergeCell ref="T3:U3"/>
    <mergeCell ref="W3:AA3"/>
    <mergeCell ref="P3:R3"/>
  </mergeCells>
  <phoneticPr fontId="3" type="noConversion"/>
  <conditionalFormatting sqref="B5">
    <cfRule type="expression" dxfId="14" priority="20" stopIfTrue="1">
      <formula>$A$4&lt;&gt;"SI"</formula>
    </cfRule>
  </conditionalFormatting>
  <conditionalFormatting sqref="B6:B104">
    <cfRule type="expression" dxfId="13" priority="17" stopIfTrue="1">
      <formula>NOT(ISNUMBER(INDIRECT(ADDRESS(ROW(),COLUMN()))))</formula>
    </cfRule>
  </conditionalFormatting>
  <conditionalFormatting sqref="C5:O104">
    <cfRule type="expression" dxfId="12" priority="5" stopIfTrue="1">
      <formula>NOT(ISNUMBER(INDIRECT(ADDRESS(ROW(),2))))</formula>
    </cfRule>
  </conditionalFormatting>
  <conditionalFormatting sqref="P3:R4">
    <cfRule type="expression" dxfId="11" priority="1" stopIfTrue="1">
      <formula>$A$3="NO"</formula>
    </cfRule>
  </conditionalFormatting>
  <conditionalFormatting sqref="P5:R104">
    <cfRule type="expression" dxfId="10" priority="3" stopIfTrue="1">
      <formula>INDIRECT(ADDRESS(ROW(),1))="NO"</formula>
    </cfRule>
  </conditionalFormatting>
  <dataValidations count="3">
    <dataValidation type="list" allowBlank="1" showInputMessage="1" showErrorMessage="1" sqref="E5:E104" xr:uid="{00000000-0002-0000-0700-000000000000}">
      <formula1>INDIRECT(D5)</formula1>
    </dataValidation>
    <dataValidation type="list" allowBlank="1" showInputMessage="1" showErrorMessage="1" sqref="G5:J104 P5:R104" xr:uid="{00000000-0002-0000-0700-000001000000}">
      <formula1>SI_NO</formula1>
    </dataValidation>
    <dataValidation type="list" allowBlank="1" showInputMessage="1" showErrorMessage="1" sqref="D5:D104" xr:uid="{00000000-0002-0000-0700-000002000000}">
      <formula1>IF(ISNUMBER($B5),DEPARTAMENTOS,)</formula1>
    </dataValidation>
  </dataValidations>
  <pageMargins left="0.75" right="0.75" top="1" bottom="1" header="0" footer="0"/>
  <pageSetup orientation="portrait" r:id="rId1"/>
  <headerFooter alignWithMargins="0">
    <oddHeader>&amp;R&amp;"Aptos"&amp;10&amp;KFF0000 Información pública&amp;1#_x000D_</oddHeader>
  </headerFooter>
  <ignoredErrors>
    <ignoredError sqref="B6:B104 N6:O104"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1">
    <tabColor theme="6"/>
  </sheetPr>
  <dimension ref="A1:IQ39"/>
  <sheetViews>
    <sheetView topLeftCell="BM3" workbookViewId="0">
      <selection activeCell="BY9" sqref="BY9:CB9"/>
    </sheetView>
  </sheetViews>
  <sheetFormatPr baseColWidth="10" defaultColWidth="0" defaultRowHeight="12.75" zeroHeight="1" x14ac:dyDescent="0.2"/>
  <cols>
    <col min="1" max="1" width="4.28515625" style="1" customWidth="1"/>
    <col min="2" max="2" width="11.42578125" style="1" customWidth="1"/>
    <col min="3" max="3" width="13.42578125" style="1" customWidth="1"/>
    <col min="4" max="5" width="11.42578125" style="1" customWidth="1"/>
    <col min="6" max="6" width="4.28515625" style="1" customWidth="1"/>
    <col min="7" max="7" width="11.42578125" style="1" customWidth="1"/>
    <col min="8" max="8" width="13.42578125" style="1" customWidth="1"/>
    <col min="9" max="10" width="11.42578125" style="1" customWidth="1"/>
    <col min="11" max="11" width="4.28515625" style="1" customWidth="1"/>
    <col min="12" max="12" width="11.42578125" style="1" customWidth="1"/>
    <col min="13" max="13" width="13.42578125" style="1" customWidth="1"/>
    <col min="14" max="15" width="11.42578125" style="1" customWidth="1"/>
    <col min="16" max="16" width="4.28515625" style="1" customWidth="1"/>
    <col min="17" max="17" width="11.42578125" style="1" customWidth="1"/>
    <col min="18" max="18" width="13.42578125" style="1" customWidth="1"/>
    <col min="19" max="20" width="11.42578125" style="1" customWidth="1"/>
    <col min="21" max="21" width="4.28515625" style="1" customWidth="1"/>
    <col min="22" max="22" width="11.42578125" style="1" customWidth="1"/>
    <col min="23" max="23" width="13.42578125" style="1" customWidth="1"/>
    <col min="24" max="25" width="11.42578125" style="1" customWidth="1"/>
    <col min="26" max="26" width="4.28515625" style="1" customWidth="1"/>
    <col min="27" max="27" width="11.42578125" style="1" customWidth="1"/>
    <col min="28" max="28" width="13.42578125" style="1" customWidth="1"/>
    <col min="29" max="30" width="11.42578125" style="1" customWidth="1"/>
    <col min="31" max="31" width="4.28515625" style="1" customWidth="1"/>
    <col min="32" max="32" width="11.42578125" style="1" customWidth="1"/>
    <col min="33" max="33" width="13.42578125" style="1" customWidth="1"/>
    <col min="34" max="35" width="11.42578125" style="1" customWidth="1"/>
    <col min="36" max="36" width="4.28515625" style="1" customWidth="1"/>
    <col min="37" max="37" width="11.42578125" style="1" customWidth="1"/>
    <col min="38" max="38" width="13.42578125" style="1" customWidth="1"/>
    <col min="39" max="40" width="11.42578125" style="1" customWidth="1"/>
    <col min="41" max="41" width="4.28515625" style="1" customWidth="1"/>
    <col min="42" max="42" width="11.42578125" style="1" customWidth="1"/>
    <col min="43" max="43" width="13.42578125" style="1" customWidth="1"/>
    <col min="44" max="45" width="11.42578125" style="1" customWidth="1"/>
    <col min="46" max="46" width="4.28515625" style="1" customWidth="1"/>
    <col min="47" max="47" width="11.42578125" style="1" customWidth="1"/>
    <col min="48" max="48" width="13.42578125" style="1" customWidth="1"/>
    <col min="49" max="50" width="11.42578125" style="1" customWidth="1"/>
    <col min="51" max="51" width="4.28515625" style="1" customWidth="1"/>
    <col min="52" max="52" width="11.42578125" style="1" customWidth="1"/>
    <col min="53" max="53" width="13.42578125" style="1" customWidth="1"/>
    <col min="54" max="55" width="11.42578125" style="1" customWidth="1"/>
    <col min="56" max="56" width="4.28515625" style="1" customWidth="1"/>
    <col min="57" max="57" width="11.42578125" style="1" customWidth="1"/>
    <col min="58" max="58" width="13.42578125" style="1" customWidth="1"/>
    <col min="59" max="60" width="11.42578125" style="1" customWidth="1"/>
    <col min="61" max="61" width="4.28515625" style="1" customWidth="1"/>
    <col min="62" max="62" width="11.42578125" style="1" customWidth="1"/>
    <col min="63" max="63" width="13.42578125" style="1" customWidth="1"/>
    <col min="64" max="65" width="11.42578125" style="1" customWidth="1"/>
    <col min="66" max="66" width="4.28515625" style="1" customWidth="1"/>
    <col min="67" max="67" width="11.42578125" style="1" customWidth="1"/>
    <col min="68" max="68" width="13.42578125" style="1" customWidth="1"/>
    <col min="69" max="70" width="11.42578125" style="1" customWidth="1"/>
    <col min="71" max="71" width="4.28515625" style="1" customWidth="1"/>
    <col min="72" max="72" width="11.42578125" style="1" customWidth="1"/>
    <col min="73" max="73" width="13.42578125" style="1" customWidth="1"/>
    <col min="74" max="75" width="11.42578125" style="1" customWidth="1"/>
    <col min="76" max="76" width="4.28515625" style="1" customWidth="1"/>
    <col min="77" max="77" width="11.42578125" style="1" customWidth="1"/>
    <col min="78" max="78" width="13.42578125" style="1" customWidth="1"/>
    <col min="79" max="80" width="11.42578125" style="1" customWidth="1"/>
    <col min="81" max="81" width="4.28515625" style="1" customWidth="1"/>
    <col min="82" max="82" width="11.42578125" style="1" customWidth="1"/>
    <col min="83" max="83" width="13.42578125" style="1" customWidth="1"/>
    <col min="84" max="85" width="11.42578125" style="1" customWidth="1"/>
    <col min="86" max="86" width="4.28515625" style="1" customWidth="1"/>
    <col min="87" max="87" width="11.42578125" style="1" customWidth="1"/>
    <col min="88" max="88" width="13.42578125" style="1" customWidth="1"/>
    <col min="89" max="90" width="11.42578125" style="1" customWidth="1"/>
    <col min="91" max="91" width="4.28515625" style="1" customWidth="1"/>
    <col min="92" max="92" width="11.42578125" style="1" customWidth="1"/>
    <col min="93" max="93" width="13.42578125" style="1" customWidth="1"/>
    <col min="94" max="95" width="11.42578125" style="1" customWidth="1"/>
    <col min="96" max="96" width="4.28515625" style="1" customWidth="1"/>
    <col min="97" max="97" width="11.42578125" style="1" customWidth="1"/>
    <col min="98" max="98" width="13.42578125" style="1" customWidth="1"/>
    <col min="99" max="100" width="11.42578125" style="1" customWidth="1"/>
    <col min="101" max="101" width="4.28515625" style="1" customWidth="1"/>
    <col min="102" max="102" width="11.42578125" style="1" customWidth="1"/>
    <col min="103" max="103" width="13.42578125" style="1" customWidth="1"/>
    <col min="104" max="105" width="11.42578125" style="1" customWidth="1"/>
    <col min="106" max="106" width="4.28515625" style="1" customWidth="1"/>
    <col min="107" max="107" width="11.42578125" style="1" customWidth="1"/>
    <col min="108" max="108" width="13.42578125" style="1" customWidth="1"/>
    <col min="109" max="110" width="11.42578125" style="1" customWidth="1"/>
    <col min="111" max="111" width="4.28515625" style="1" customWidth="1"/>
    <col min="112" max="112" width="11.42578125" style="1" customWidth="1"/>
    <col min="113" max="113" width="13.42578125" style="1" customWidth="1"/>
    <col min="114" max="115" width="11.42578125" style="1" customWidth="1"/>
    <col min="116" max="116" width="4.28515625" style="1" customWidth="1"/>
    <col min="117" max="117" width="11.42578125" style="1" customWidth="1"/>
    <col min="118" max="118" width="13.42578125" style="1" customWidth="1"/>
    <col min="119" max="120" width="11.42578125" style="1" customWidth="1"/>
    <col min="121" max="121" width="4.28515625" style="1" customWidth="1"/>
    <col min="122" max="122" width="11.42578125" style="1" customWidth="1"/>
    <col min="123" max="123" width="13.42578125" style="1" customWidth="1"/>
    <col min="124" max="125" width="11.42578125" style="1" customWidth="1"/>
    <col min="126" max="126" width="4.28515625" style="1" customWidth="1"/>
    <col min="127" max="127" width="11.42578125" style="1" customWidth="1"/>
    <col min="128" max="128" width="13.42578125" style="1" customWidth="1"/>
    <col min="129" max="130" width="11.42578125" style="1" customWidth="1"/>
    <col min="131" max="131" width="4.28515625" style="1" customWidth="1"/>
    <col min="132" max="132" width="11.42578125" style="1" customWidth="1"/>
    <col min="133" max="133" width="13.42578125" style="1" customWidth="1"/>
    <col min="134" max="135" width="11.42578125" style="1" customWidth="1"/>
    <col min="136" max="136" width="4.28515625" style="1" customWidth="1"/>
    <col min="137" max="137" width="11.42578125" style="1" customWidth="1"/>
    <col min="138" max="138" width="13.42578125" style="1" customWidth="1"/>
    <col min="139" max="140" width="11.42578125" style="1" customWidth="1"/>
    <col min="141" max="141" width="4.28515625" style="1" customWidth="1"/>
    <col min="142" max="142" width="11.42578125" style="1" customWidth="1"/>
    <col min="143" max="143" width="13.42578125" style="1" customWidth="1"/>
    <col min="144" max="145" width="11.42578125" style="1" customWidth="1"/>
    <col min="146" max="146" width="4.28515625" style="1" customWidth="1"/>
    <col min="147" max="147" width="11.42578125" style="1" customWidth="1"/>
    <col min="148" max="148" width="13.42578125" style="1" customWidth="1"/>
    <col min="149" max="150" width="11.42578125" style="1" customWidth="1"/>
    <col min="151" max="151" width="4.28515625" style="1" customWidth="1"/>
    <col min="152" max="152" width="11.42578125" style="1" customWidth="1"/>
    <col min="153" max="153" width="13.42578125" style="1" customWidth="1"/>
    <col min="154" max="155" width="11.42578125" style="1" customWidth="1"/>
    <col min="156" max="156" width="4.28515625" style="1" customWidth="1"/>
    <col min="157" max="157" width="11.42578125" style="1" customWidth="1"/>
    <col min="158" max="158" width="13.42578125" style="1" customWidth="1"/>
    <col min="159" max="160" width="11.42578125" style="1" customWidth="1"/>
    <col min="161" max="161" width="4.28515625" style="1" customWidth="1"/>
    <col min="162" max="162" width="11.42578125" style="1" customWidth="1"/>
    <col min="163" max="163" width="13.42578125" style="1" customWidth="1"/>
    <col min="164" max="165" width="11.42578125" style="1" customWidth="1"/>
    <col min="166" max="166" width="4.28515625" style="1" customWidth="1"/>
    <col min="167" max="167" width="11.42578125" style="1" customWidth="1"/>
    <col min="168" max="168" width="13.42578125" style="1" customWidth="1"/>
    <col min="169" max="170" width="11.42578125" style="1" customWidth="1"/>
    <col min="171" max="171" width="4.28515625" style="1" customWidth="1"/>
    <col min="172" max="172" width="11.42578125" style="1" customWidth="1"/>
    <col min="173" max="173" width="13.42578125" style="1" customWidth="1"/>
    <col min="174" max="175" width="11.42578125" style="1" customWidth="1"/>
    <col min="176" max="176" width="4.28515625" style="1" customWidth="1"/>
    <col min="177" max="177" width="11.42578125" style="1" customWidth="1"/>
    <col min="178" max="178" width="13.42578125" style="1" customWidth="1"/>
    <col min="179" max="180" width="11.42578125" style="1" customWidth="1"/>
    <col min="181" max="181" width="4.28515625" style="1" customWidth="1"/>
    <col min="182" max="182" width="11.42578125" style="1" customWidth="1"/>
    <col min="183" max="183" width="13.42578125" style="1" customWidth="1"/>
    <col min="184" max="185" width="11.42578125" style="1" customWidth="1"/>
    <col min="186" max="186" width="4.28515625" style="1" customWidth="1"/>
    <col min="187" max="187" width="11.42578125" style="1" customWidth="1"/>
    <col min="188" max="188" width="13.42578125" style="1" customWidth="1"/>
    <col min="189" max="190" width="11.42578125" style="1" customWidth="1"/>
    <col min="191" max="191" width="4.28515625" style="1" customWidth="1"/>
    <col min="192" max="192" width="11.42578125" style="1" customWidth="1"/>
    <col min="193" max="193" width="13.42578125" style="1" customWidth="1"/>
    <col min="194" max="195" width="11.42578125" style="1" customWidth="1"/>
    <col min="196" max="196" width="4.28515625" style="1" customWidth="1"/>
    <col min="197" max="197" width="11.42578125" style="1" customWidth="1"/>
    <col min="198" max="198" width="13.42578125" style="1" customWidth="1"/>
    <col min="199" max="200" width="11.42578125" style="1" customWidth="1"/>
    <col min="201" max="201" width="4.28515625" style="1" customWidth="1"/>
    <col min="202" max="202" width="11.42578125" style="1" customWidth="1"/>
    <col min="203" max="203" width="13.42578125" style="1" customWidth="1"/>
    <col min="204" max="205" width="11.42578125" style="1" customWidth="1"/>
    <col min="206" max="206" width="4.28515625" style="1" customWidth="1"/>
    <col min="207" max="207" width="11.42578125" style="1" customWidth="1"/>
    <col min="208" max="208" width="13.42578125" style="1" customWidth="1"/>
    <col min="209" max="210" width="11.42578125" style="1" customWidth="1"/>
    <col min="211" max="211" width="4.28515625" style="1" customWidth="1"/>
    <col min="212" max="212" width="11.42578125" style="1" customWidth="1"/>
    <col min="213" max="213" width="13.42578125" style="1" customWidth="1"/>
    <col min="214" max="215" width="11.42578125" style="1" customWidth="1"/>
    <col min="216" max="216" width="4.28515625" style="1" customWidth="1"/>
    <col min="217" max="217" width="11.42578125" style="1" customWidth="1"/>
    <col min="218" max="218" width="13.42578125" style="1" customWidth="1"/>
    <col min="219" max="220" width="11.42578125" style="1" customWidth="1"/>
    <col min="221" max="221" width="4.28515625" style="1" customWidth="1"/>
    <col min="222" max="222" width="11.42578125" style="1" customWidth="1"/>
    <col min="223" max="223" width="13.42578125" style="1" customWidth="1"/>
    <col min="224" max="225" width="11.42578125" style="1" customWidth="1"/>
    <col min="226" max="226" width="4.28515625" style="1" customWidth="1"/>
    <col min="227" max="227" width="11.42578125" style="1" customWidth="1"/>
    <col min="228" max="228" width="13.42578125" style="1" customWidth="1"/>
    <col min="229" max="230" width="11.42578125" style="1" customWidth="1"/>
    <col min="231" max="231" width="4.28515625" style="1" customWidth="1"/>
    <col min="232" max="232" width="11.42578125" style="1" customWidth="1"/>
    <col min="233" max="233" width="13.42578125" style="1" customWidth="1"/>
    <col min="234" max="235" width="11.42578125" style="1" customWidth="1"/>
    <col min="236" max="236" width="4.28515625" style="1" customWidth="1"/>
    <col min="237" max="237" width="11.42578125" style="1" customWidth="1"/>
    <col min="238" max="238" width="13.42578125" style="1" customWidth="1"/>
    <col min="239" max="240" width="11.42578125" style="1" customWidth="1"/>
    <col min="241" max="241" width="4.28515625" style="1" customWidth="1"/>
    <col min="242" max="242" width="11.42578125" style="1" customWidth="1"/>
    <col min="243" max="243" width="13.42578125" style="1" customWidth="1"/>
    <col min="244" max="245" width="11.42578125" style="1" customWidth="1"/>
    <col min="246" max="246" width="4.28515625" style="1" customWidth="1"/>
    <col min="247" max="247" width="11.42578125" style="1" customWidth="1"/>
    <col min="248" max="248" width="13.42578125" style="1" customWidth="1"/>
    <col min="249" max="250" width="11.42578125" style="1" customWidth="1"/>
    <col min="251" max="251" width="4.28515625" style="1" customWidth="1"/>
    <col min="252" max="16384" width="11.42578125" style="1" hidden="1"/>
  </cols>
  <sheetData>
    <row r="1" spans="1:250" s="24" customFormat="1" x14ac:dyDescent="0.2"/>
    <row r="2" spans="1:250" s="20" customFormat="1" ht="22.5" customHeight="1" x14ac:dyDescent="0.2">
      <c r="A2" s="19" t="s">
        <v>243</v>
      </c>
      <c r="F2" s="19"/>
      <c r="K2" s="19"/>
      <c r="P2" s="19"/>
      <c r="U2" s="19"/>
      <c r="Z2" s="19"/>
      <c r="AE2" s="19"/>
      <c r="AJ2" s="19"/>
      <c r="AO2" s="19"/>
      <c r="AT2" s="19"/>
      <c r="AY2" s="19"/>
      <c r="BD2" s="19"/>
      <c r="BI2" s="19"/>
      <c r="BN2" s="19"/>
      <c r="BS2" s="19"/>
      <c r="BX2" s="19"/>
      <c r="CC2" s="19"/>
      <c r="CH2" s="19"/>
      <c r="CM2" s="19"/>
      <c r="CR2" s="19"/>
      <c r="CW2" s="19"/>
      <c r="DB2" s="19"/>
      <c r="DG2" s="19"/>
      <c r="DL2" s="19"/>
      <c r="DQ2" s="19"/>
      <c r="DV2" s="19"/>
      <c r="EA2" s="19"/>
      <c r="EF2" s="19"/>
      <c r="EK2" s="19"/>
      <c r="EP2" s="19"/>
      <c r="EU2" s="19"/>
      <c r="EZ2" s="19"/>
      <c r="FE2" s="19"/>
      <c r="FJ2" s="19"/>
      <c r="FO2" s="19"/>
      <c r="FT2" s="19"/>
      <c r="FY2" s="19"/>
      <c r="GD2" s="19"/>
      <c r="GI2" s="19"/>
      <c r="GN2" s="19"/>
      <c r="GS2" s="19"/>
      <c r="GX2" s="19"/>
      <c r="HC2" s="19"/>
      <c r="HH2" s="19"/>
      <c r="HM2" s="19"/>
      <c r="HR2" s="19"/>
      <c r="HW2" s="19"/>
      <c r="IB2" s="19"/>
      <c r="IG2" s="19"/>
      <c r="IL2" s="19"/>
    </row>
    <row r="3" spans="1:250" s="24" customFormat="1" x14ac:dyDescent="0.2">
      <c r="B3" s="42">
        <f ca="1">IF(AND(ISNUMBER(OFFSET('Nodos IX'!$B$4,B4,0)),OFFSET('Nodos IX'!$B$4,B4,1)&lt;&gt;0),1,0)</f>
        <v>1</v>
      </c>
      <c r="G3" s="42">
        <f ca="1">IF(AND(ISNUMBER(OFFSET('Nodos IX'!$B$4,G4,0)),OFFSET('Nodos IX'!$B$4,G4,1)&lt;&gt;0),1,0)</f>
        <v>1</v>
      </c>
      <c r="L3" s="42">
        <f ca="1">IF(AND(ISNUMBER(OFFSET('Nodos IX'!$B$4,L4,0)),OFFSET('Nodos IX'!$B$4,L4,1)&lt;&gt;0),1,0)</f>
        <v>1</v>
      </c>
      <c r="Q3" s="42">
        <f ca="1">IF(AND(ISNUMBER(OFFSET('Nodos IX'!$B$4,Q4,0)),OFFSET('Nodos IX'!$B$4,Q4,1)&lt;&gt;0),1,0)</f>
        <v>1</v>
      </c>
      <c r="V3" s="42">
        <f ca="1">IF(AND(ISNUMBER(OFFSET('Nodos IX'!$B$4,V4,0)),OFFSET('Nodos IX'!$B$4,V4,1)&lt;&gt;0),1,0)</f>
        <v>1</v>
      </c>
      <c r="AA3" s="42">
        <f ca="1">IF(AND(ISNUMBER(OFFSET('Nodos IX'!$B$4,AA4,0)),OFFSET('Nodos IX'!$B$4,AA4,1)&lt;&gt;0),1,0)</f>
        <v>1</v>
      </c>
      <c r="AF3" s="42">
        <f ca="1">IF(AND(ISNUMBER(OFFSET('Nodos IX'!$B$4,AF4,0)),OFFSET('Nodos IX'!$B$4,AF4,1)&lt;&gt;0),1,0)</f>
        <v>1</v>
      </c>
      <c r="AK3" s="42">
        <f ca="1">IF(AND(ISNUMBER(OFFSET('Nodos IX'!$B$4,AK4,0)),OFFSET('Nodos IX'!$B$4,AK4,1)&lt;&gt;0),1,0)</f>
        <v>1</v>
      </c>
      <c r="AP3" s="42">
        <f ca="1">IF(AND(ISNUMBER(OFFSET('Nodos IX'!$B$4,AP4,0)),OFFSET('Nodos IX'!$B$4,AP4,1)&lt;&gt;0),1,0)</f>
        <v>1</v>
      </c>
      <c r="AU3" s="42">
        <f ca="1">IF(AND(ISNUMBER(OFFSET('Nodos IX'!$B$4,AU4,0)),OFFSET('Nodos IX'!$B$4,AU4,1)&lt;&gt;0),1,0)</f>
        <v>1</v>
      </c>
      <c r="AZ3" s="42">
        <f ca="1">IF(AND(ISNUMBER(OFFSET('Nodos IX'!$B$4,AZ4,0)),OFFSET('Nodos IX'!$B$4,AZ4,1)&lt;&gt;0),1,0)</f>
        <v>1</v>
      </c>
      <c r="BE3" s="42">
        <f ca="1">IF(AND(ISNUMBER(OFFSET('Nodos IX'!$B$4,BE4,0)),OFFSET('Nodos IX'!$B$4,BE4,1)&lt;&gt;0),1,0)</f>
        <v>1</v>
      </c>
      <c r="BJ3" s="42">
        <f ca="1">IF(AND(ISNUMBER(OFFSET('Nodos IX'!$B$4,BJ4,0)),OFFSET('Nodos IX'!$B$4,BJ4,1)&lt;&gt;0),1,0)</f>
        <v>1</v>
      </c>
      <c r="BO3" s="42">
        <f ca="1">IF(AND(ISNUMBER(OFFSET('Nodos IX'!$B$4,BO4,0)),OFFSET('Nodos IX'!$B$4,BO4,1)&lt;&gt;0),1,0)</f>
        <v>1</v>
      </c>
      <c r="BT3" s="42">
        <f ca="1">IF(AND(ISNUMBER(OFFSET('Nodos IX'!$B$4,BT4,0)),OFFSET('Nodos IX'!$B$4,BT4,1)&lt;&gt;0),1,0)</f>
        <v>1</v>
      </c>
      <c r="BY3" s="42">
        <f ca="1">IF(AND(ISNUMBER(OFFSET('Nodos IX'!$B$4,BY4,0)),OFFSET('Nodos IX'!$B$4,BY4,1)&lt;&gt;0),1,0)</f>
        <v>1</v>
      </c>
      <c r="CD3" s="42">
        <f ca="1">IF(AND(ISNUMBER(OFFSET('Nodos IX'!$B$4,CD4,0)),OFFSET('Nodos IX'!$B$4,CD4,1)&lt;&gt;0),1,0)</f>
        <v>0</v>
      </c>
      <c r="CI3" s="42">
        <f ca="1">IF(AND(ISNUMBER(OFFSET('Nodos IX'!$B$4,CI4,0)),OFFSET('Nodos IX'!$B$4,CI4,1)&lt;&gt;0),1,0)</f>
        <v>0</v>
      </c>
      <c r="CN3" s="42">
        <f ca="1">IF(AND(ISNUMBER(OFFSET('Nodos IX'!$B$4,CN4,0)),OFFSET('Nodos IX'!$B$4,CN4,1)&lt;&gt;0),1,0)</f>
        <v>0</v>
      </c>
      <c r="CS3" s="42">
        <f ca="1">IF(AND(ISNUMBER(OFFSET('Nodos IX'!$B$4,CS4,0)),OFFSET('Nodos IX'!$B$4,CS4,1)&lt;&gt;0),1,0)</f>
        <v>0</v>
      </c>
      <c r="CX3" s="42">
        <f ca="1">IF(AND(ISNUMBER(OFFSET('Nodos IX'!$B$4,CX4,0)),OFFSET('Nodos IX'!$B$4,CX4,1)&lt;&gt;0),1,0)</f>
        <v>0</v>
      </c>
      <c r="DC3" s="42">
        <f ca="1">IF(AND(ISNUMBER(OFFSET('Nodos IX'!$B$4,DC4,0)),OFFSET('Nodos IX'!$B$4,DC4,1)&lt;&gt;0),1,0)</f>
        <v>0</v>
      </c>
      <c r="DH3" s="42">
        <f ca="1">IF(AND(ISNUMBER(OFFSET('Nodos IX'!$B$4,DH4,0)),OFFSET('Nodos IX'!$B$4,DH4,1)&lt;&gt;0),1,0)</f>
        <v>0</v>
      </c>
      <c r="DM3" s="42">
        <f ca="1">IF(AND(ISNUMBER(OFFSET('Nodos IX'!$B$4,DM4,0)),OFFSET('Nodos IX'!$B$4,DM4,1)&lt;&gt;0),1,0)</f>
        <v>0</v>
      </c>
      <c r="DR3" s="42">
        <f ca="1">IF(AND(ISNUMBER(OFFSET('Nodos IX'!$B$4,DR4,0)),OFFSET('Nodos IX'!$B$4,DR4,1)&lt;&gt;0),1,0)</f>
        <v>0</v>
      </c>
      <c r="DW3" s="42">
        <f ca="1">IF(AND(ISNUMBER(OFFSET('Nodos IX'!$B$4,DW4,0)),OFFSET('Nodos IX'!$B$4,DW4,1)&lt;&gt;0),1,0)</f>
        <v>0</v>
      </c>
      <c r="EB3" s="42">
        <f ca="1">IF(AND(ISNUMBER(OFFSET('Nodos IX'!$B$4,EB4,0)),OFFSET('Nodos IX'!$B$4,EB4,1)&lt;&gt;0),1,0)</f>
        <v>0</v>
      </c>
      <c r="EG3" s="42">
        <f ca="1">IF(AND(ISNUMBER(OFFSET('Nodos IX'!$B$4,EG4,0)),OFFSET('Nodos IX'!$B$4,EG4,1)&lt;&gt;0),1,0)</f>
        <v>0</v>
      </c>
      <c r="EL3" s="42">
        <f ca="1">IF(AND(ISNUMBER(OFFSET('Nodos IX'!$B$4,EL4,0)),OFFSET('Nodos IX'!$B$4,EL4,1)&lt;&gt;0),1,0)</f>
        <v>0</v>
      </c>
      <c r="EQ3" s="42">
        <f ca="1">IF(AND(ISNUMBER(OFFSET('Nodos IX'!$B$4,EQ4,0)),OFFSET('Nodos IX'!$B$4,EQ4,1)&lt;&gt;0),1,0)</f>
        <v>0</v>
      </c>
      <c r="EV3" s="42">
        <f ca="1">IF(AND(ISNUMBER(OFFSET('Nodos IX'!$B$4,EV4,0)),OFFSET('Nodos IX'!$B$4,EV4,1)&lt;&gt;0),1,0)</f>
        <v>0</v>
      </c>
      <c r="FA3" s="42">
        <f ca="1">IF(AND(ISNUMBER(OFFSET('Nodos IX'!$B$4,FA4,0)),OFFSET('Nodos IX'!$B$4,FA4,1)&lt;&gt;0),1,0)</f>
        <v>0</v>
      </c>
      <c r="FF3" s="42">
        <f ca="1">IF(AND(ISNUMBER(OFFSET('Nodos IX'!$B$4,FF4,0)),OFFSET('Nodos IX'!$B$4,FF4,1)&lt;&gt;0),1,0)</f>
        <v>0</v>
      </c>
      <c r="FK3" s="42">
        <f ca="1">IF(AND(ISNUMBER(OFFSET('Nodos IX'!$B$4,FK4,0)),OFFSET('Nodos IX'!$B$4,FK4,1)&lt;&gt;0),1,0)</f>
        <v>0</v>
      </c>
      <c r="FP3" s="42">
        <f ca="1">IF(AND(ISNUMBER(OFFSET('Nodos IX'!$B$4,FP4,0)),OFFSET('Nodos IX'!$B$4,FP4,1)&lt;&gt;0),1,0)</f>
        <v>0</v>
      </c>
      <c r="FU3" s="42">
        <f ca="1">IF(AND(ISNUMBER(OFFSET('Nodos IX'!$B$4,FU4,0)),OFFSET('Nodos IX'!$B$4,FU4,1)&lt;&gt;0),1,0)</f>
        <v>0</v>
      </c>
      <c r="FZ3" s="42">
        <f ca="1">IF(AND(ISNUMBER(OFFSET('Nodos IX'!$B$4,FZ4,0)),OFFSET('Nodos IX'!$B$4,FZ4,1)&lt;&gt;0),1,0)</f>
        <v>0</v>
      </c>
      <c r="GE3" s="42">
        <f ca="1">IF(AND(ISNUMBER(OFFSET('Nodos IX'!$B$4,GE4,0)),OFFSET('Nodos IX'!$B$4,GE4,1)&lt;&gt;0),1,0)</f>
        <v>0</v>
      </c>
      <c r="GJ3" s="42">
        <f ca="1">IF(AND(ISNUMBER(OFFSET('Nodos IX'!$B$4,GJ4,0)),OFFSET('Nodos IX'!$B$4,GJ4,1)&lt;&gt;0),1,0)</f>
        <v>0</v>
      </c>
      <c r="GO3" s="42">
        <f ca="1">IF(AND(ISNUMBER(OFFSET('Nodos IX'!$B$4,GO4,0)),OFFSET('Nodos IX'!$B$4,GO4,1)&lt;&gt;0),1,0)</f>
        <v>0</v>
      </c>
      <c r="GT3" s="42">
        <f ca="1">IF(AND(ISNUMBER(OFFSET('Nodos IX'!$B$4,GT4,0)),OFFSET('Nodos IX'!$B$4,GT4,1)&lt;&gt;0),1,0)</f>
        <v>0</v>
      </c>
      <c r="GY3" s="42">
        <f ca="1">IF(AND(ISNUMBER(OFFSET('Nodos IX'!$B$4,GY4,0)),OFFSET('Nodos IX'!$B$4,GY4,1)&lt;&gt;0),1,0)</f>
        <v>0</v>
      </c>
      <c r="HD3" s="42">
        <f ca="1">IF(AND(ISNUMBER(OFFSET('Nodos IX'!$B$4,HD4,0)),OFFSET('Nodos IX'!$B$4,HD4,1)&lt;&gt;0),1,0)</f>
        <v>0</v>
      </c>
      <c r="HI3" s="42">
        <f ca="1">IF(AND(ISNUMBER(OFFSET('Nodos IX'!$B$4,HI4,0)),OFFSET('Nodos IX'!$B$4,HI4,1)&lt;&gt;0),1,0)</f>
        <v>0</v>
      </c>
      <c r="HN3" s="42">
        <f ca="1">IF(AND(ISNUMBER(OFFSET('Nodos IX'!$B$4,HN4,0)),OFFSET('Nodos IX'!$B$4,HN4,1)&lt;&gt;0),1,0)</f>
        <v>0</v>
      </c>
      <c r="HS3" s="42">
        <f ca="1">IF(AND(ISNUMBER(OFFSET('Nodos IX'!$B$4,HS4,0)),OFFSET('Nodos IX'!$B$4,HS4,1)&lt;&gt;0),1,0)</f>
        <v>0</v>
      </c>
      <c r="HX3" s="42">
        <f ca="1">IF(AND(ISNUMBER(OFFSET('Nodos IX'!$B$4,HX4,0)),OFFSET('Nodos IX'!$B$4,HX4,1)&lt;&gt;0),1,0)</f>
        <v>0</v>
      </c>
      <c r="IC3" s="42">
        <f ca="1">IF(AND(ISNUMBER(OFFSET('Nodos IX'!$B$4,IC4,0)),OFFSET('Nodos IX'!$B$4,IC4,1)&lt;&gt;0),1,0)</f>
        <v>0</v>
      </c>
      <c r="IH3" s="42">
        <f ca="1">IF(AND(ISNUMBER(OFFSET('Nodos IX'!$B$4,IH4,0)),OFFSET('Nodos IX'!$B$4,IH4,1)&lt;&gt;0),1,0)</f>
        <v>0</v>
      </c>
      <c r="IM3" s="42">
        <f ca="1">IF(AND(ISNUMBER(OFFSET('Nodos IX'!$B$4,IM4,0)),OFFSET('Nodos IX'!$B$4,IM4,1)&lt;&gt;0),1,0)</f>
        <v>0</v>
      </c>
    </row>
    <row r="4" spans="1:250" s="24" customFormat="1" x14ac:dyDescent="0.2">
      <c r="A4" s="43">
        <f ca="1">IF(B3&lt;&gt;0,1,"")</f>
        <v>1</v>
      </c>
      <c r="B4" s="303">
        <v>1</v>
      </c>
      <c r="C4" s="305"/>
      <c r="D4" s="305"/>
      <c r="E4" s="304"/>
      <c r="F4" s="43">
        <f ca="1">IF(G3&lt;&gt;0,1,"")</f>
        <v>1</v>
      </c>
      <c r="G4" s="303">
        <f>B4+1</f>
        <v>2</v>
      </c>
      <c r="H4" s="305"/>
      <c r="I4" s="305"/>
      <c r="J4" s="304"/>
      <c r="K4" s="43">
        <f ca="1">IF(L3&lt;&gt;0,1,"")</f>
        <v>1</v>
      </c>
      <c r="L4" s="303">
        <f>G4+1</f>
        <v>3</v>
      </c>
      <c r="M4" s="305"/>
      <c r="N4" s="305"/>
      <c r="O4" s="304"/>
      <c r="P4" s="43">
        <f ca="1">IF(Q3&lt;&gt;0,1,"")</f>
        <v>1</v>
      </c>
      <c r="Q4" s="303">
        <f>L4+1</f>
        <v>4</v>
      </c>
      <c r="R4" s="305"/>
      <c r="S4" s="305"/>
      <c r="T4" s="304"/>
      <c r="U4" s="43">
        <f ca="1">IF(V3&lt;&gt;0,1,"")</f>
        <v>1</v>
      </c>
      <c r="V4" s="303">
        <f>Q4+1</f>
        <v>5</v>
      </c>
      <c r="W4" s="305"/>
      <c r="X4" s="305"/>
      <c r="Y4" s="304"/>
      <c r="Z4" s="43">
        <f ca="1">IF(AA3&lt;&gt;0,1,"")</f>
        <v>1</v>
      </c>
      <c r="AA4" s="303">
        <f>V4+1</f>
        <v>6</v>
      </c>
      <c r="AB4" s="305"/>
      <c r="AC4" s="305"/>
      <c r="AD4" s="304"/>
      <c r="AE4" s="43">
        <f ca="1">IF(AF3&lt;&gt;0,1,"")</f>
        <v>1</v>
      </c>
      <c r="AF4" s="303">
        <f>AA4+1</f>
        <v>7</v>
      </c>
      <c r="AG4" s="305"/>
      <c r="AH4" s="305"/>
      <c r="AI4" s="304"/>
      <c r="AJ4" s="43">
        <f ca="1">IF(AK3&lt;&gt;0,1,"")</f>
        <v>1</v>
      </c>
      <c r="AK4" s="303">
        <f>AF4+1</f>
        <v>8</v>
      </c>
      <c r="AL4" s="305"/>
      <c r="AM4" s="305"/>
      <c r="AN4" s="304"/>
      <c r="AO4" s="43">
        <f ca="1">IF(AP3&lt;&gt;0,1,"")</f>
        <v>1</v>
      </c>
      <c r="AP4" s="303">
        <f>AK4+1</f>
        <v>9</v>
      </c>
      <c r="AQ4" s="305"/>
      <c r="AR4" s="305"/>
      <c r="AS4" s="304"/>
      <c r="AT4" s="43">
        <f ca="1">IF(AU3&lt;&gt;0,1,"")</f>
        <v>1</v>
      </c>
      <c r="AU4" s="303">
        <f>AP4+1</f>
        <v>10</v>
      </c>
      <c r="AV4" s="305"/>
      <c r="AW4" s="305"/>
      <c r="AX4" s="304"/>
      <c r="AY4" s="43">
        <f ca="1">IF(AZ3&lt;&gt;0,1,"")</f>
        <v>1</v>
      </c>
      <c r="AZ4" s="303">
        <f>AU4+1</f>
        <v>11</v>
      </c>
      <c r="BA4" s="305"/>
      <c r="BB4" s="305"/>
      <c r="BC4" s="304"/>
      <c r="BD4" s="43">
        <f ca="1">IF(BE3&lt;&gt;0,1,"")</f>
        <v>1</v>
      </c>
      <c r="BE4" s="303">
        <f>AZ4+1</f>
        <v>12</v>
      </c>
      <c r="BF4" s="305"/>
      <c r="BG4" s="305"/>
      <c r="BH4" s="304"/>
      <c r="BI4" s="43">
        <f ca="1">IF(BJ3&lt;&gt;0,1,"")</f>
        <v>1</v>
      </c>
      <c r="BJ4" s="303">
        <f>BE4+1</f>
        <v>13</v>
      </c>
      <c r="BK4" s="305"/>
      <c r="BL4" s="305"/>
      <c r="BM4" s="304"/>
      <c r="BN4" s="43">
        <f ca="1">IF(BO3&lt;&gt;0,1,"")</f>
        <v>1</v>
      </c>
      <c r="BO4" s="303">
        <f>BJ4+1</f>
        <v>14</v>
      </c>
      <c r="BP4" s="305"/>
      <c r="BQ4" s="305"/>
      <c r="BR4" s="304"/>
      <c r="BS4" s="43">
        <f ca="1">IF(BT3&lt;&gt;0,1,"")</f>
        <v>1</v>
      </c>
      <c r="BT4" s="303">
        <f>BO4+1</f>
        <v>15</v>
      </c>
      <c r="BU4" s="305"/>
      <c r="BV4" s="305"/>
      <c r="BW4" s="304"/>
      <c r="BX4" s="43">
        <f ca="1">IF(BY3&lt;&gt;0,1,"")</f>
        <v>1</v>
      </c>
      <c r="BY4" s="303">
        <f>BT4+1</f>
        <v>16</v>
      </c>
      <c r="BZ4" s="305"/>
      <c r="CA4" s="305"/>
      <c r="CB4" s="304"/>
      <c r="CC4" s="43" t="str">
        <f ca="1">IF(CD3&lt;&gt;0,1,"")</f>
        <v/>
      </c>
      <c r="CD4" s="303">
        <f>BY4+1</f>
        <v>17</v>
      </c>
      <c r="CE4" s="305"/>
      <c r="CF4" s="305"/>
      <c r="CG4" s="304"/>
      <c r="CH4" s="43" t="str">
        <f ca="1">IF(CI3&lt;&gt;0,1,"")</f>
        <v/>
      </c>
      <c r="CI4" s="303">
        <f>CD4+1</f>
        <v>18</v>
      </c>
      <c r="CJ4" s="305"/>
      <c r="CK4" s="305"/>
      <c r="CL4" s="304"/>
      <c r="CM4" s="43" t="str">
        <f ca="1">IF(CN3&lt;&gt;0,1,"")</f>
        <v/>
      </c>
      <c r="CN4" s="303">
        <f>CI4+1</f>
        <v>19</v>
      </c>
      <c r="CO4" s="305"/>
      <c r="CP4" s="305"/>
      <c r="CQ4" s="304"/>
      <c r="CR4" s="43" t="str">
        <f ca="1">IF(CS3&lt;&gt;0,1,"")</f>
        <v/>
      </c>
      <c r="CS4" s="303">
        <f>CN4+1</f>
        <v>20</v>
      </c>
      <c r="CT4" s="305"/>
      <c r="CU4" s="305"/>
      <c r="CV4" s="304"/>
      <c r="CW4" s="43" t="str">
        <f ca="1">IF(CX3&lt;&gt;0,1,"")</f>
        <v/>
      </c>
      <c r="CX4" s="303">
        <f>CS4+1</f>
        <v>21</v>
      </c>
      <c r="CY4" s="305"/>
      <c r="CZ4" s="305"/>
      <c r="DA4" s="304"/>
      <c r="DB4" s="43" t="str">
        <f ca="1">IF(DC3&lt;&gt;0,1,"")</f>
        <v/>
      </c>
      <c r="DC4" s="303">
        <f>CX4+1</f>
        <v>22</v>
      </c>
      <c r="DD4" s="305"/>
      <c r="DE4" s="305"/>
      <c r="DF4" s="304"/>
      <c r="DG4" s="43" t="str">
        <f ca="1">IF(DH3&lt;&gt;0,1,"")</f>
        <v/>
      </c>
      <c r="DH4" s="303">
        <f>DC4+1</f>
        <v>23</v>
      </c>
      <c r="DI4" s="305"/>
      <c r="DJ4" s="305"/>
      <c r="DK4" s="304"/>
      <c r="DL4" s="43" t="str">
        <f ca="1">IF(DM3&lt;&gt;0,1,"")</f>
        <v/>
      </c>
      <c r="DM4" s="303">
        <f>DH4+1</f>
        <v>24</v>
      </c>
      <c r="DN4" s="305"/>
      <c r="DO4" s="305"/>
      <c r="DP4" s="304"/>
      <c r="DQ4" s="43" t="str">
        <f ca="1">IF(DR3&lt;&gt;0,1,"")</f>
        <v/>
      </c>
      <c r="DR4" s="303">
        <f>DM4+1</f>
        <v>25</v>
      </c>
      <c r="DS4" s="305"/>
      <c r="DT4" s="305"/>
      <c r="DU4" s="304"/>
      <c r="DV4" s="43" t="str">
        <f ca="1">IF(DW3&lt;&gt;0,1,"")</f>
        <v/>
      </c>
      <c r="DW4" s="303">
        <f>DR4+1</f>
        <v>26</v>
      </c>
      <c r="DX4" s="305"/>
      <c r="DY4" s="305"/>
      <c r="DZ4" s="304"/>
      <c r="EA4" s="43" t="str">
        <f ca="1">IF(EB3&lt;&gt;0,1,"")</f>
        <v/>
      </c>
      <c r="EB4" s="303">
        <f>DW4+1</f>
        <v>27</v>
      </c>
      <c r="EC4" s="305"/>
      <c r="ED4" s="305"/>
      <c r="EE4" s="304"/>
      <c r="EF4" s="43" t="str">
        <f ca="1">IF(EG3&lt;&gt;0,1,"")</f>
        <v/>
      </c>
      <c r="EG4" s="303">
        <f>EB4+1</f>
        <v>28</v>
      </c>
      <c r="EH4" s="305"/>
      <c r="EI4" s="305"/>
      <c r="EJ4" s="304"/>
      <c r="EK4" s="43" t="str">
        <f ca="1">IF(EL3&lt;&gt;0,1,"")</f>
        <v/>
      </c>
      <c r="EL4" s="303">
        <f>EG4+1</f>
        <v>29</v>
      </c>
      <c r="EM4" s="305"/>
      <c r="EN4" s="305"/>
      <c r="EO4" s="304"/>
      <c r="EP4" s="43" t="str">
        <f ca="1">IF(EQ3&lt;&gt;0,1,"")</f>
        <v/>
      </c>
      <c r="EQ4" s="303">
        <f>EL4+1</f>
        <v>30</v>
      </c>
      <c r="ER4" s="305"/>
      <c r="ES4" s="305"/>
      <c r="ET4" s="304"/>
      <c r="EU4" s="43" t="str">
        <f ca="1">IF(EV3&lt;&gt;0,1,"")</f>
        <v/>
      </c>
      <c r="EV4" s="303">
        <f>EQ4+1</f>
        <v>31</v>
      </c>
      <c r="EW4" s="305"/>
      <c r="EX4" s="305"/>
      <c r="EY4" s="304"/>
      <c r="EZ4" s="43" t="str">
        <f ca="1">IF(FA3&lt;&gt;0,1,"")</f>
        <v/>
      </c>
      <c r="FA4" s="303">
        <f>EV4+1</f>
        <v>32</v>
      </c>
      <c r="FB4" s="305"/>
      <c r="FC4" s="305"/>
      <c r="FD4" s="304"/>
      <c r="FE4" s="43" t="str">
        <f ca="1">IF(FF3&lt;&gt;0,1,"")</f>
        <v/>
      </c>
      <c r="FF4" s="303">
        <f>FA4+1</f>
        <v>33</v>
      </c>
      <c r="FG4" s="305"/>
      <c r="FH4" s="305"/>
      <c r="FI4" s="304"/>
      <c r="FJ4" s="43" t="str">
        <f ca="1">IF(FK3&lt;&gt;0,1,"")</f>
        <v/>
      </c>
      <c r="FK4" s="303">
        <f>FF4+1</f>
        <v>34</v>
      </c>
      <c r="FL4" s="305"/>
      <c r="FM4" s="305"/>
      <c r="FN4" s="304"/>
      <c r="FO4" s="43" t="str">
        <f ca="1">IF(FP3&lt;&gt;0,1,"")</f>
        <v/>
      </c>
      <c r="FP4" s="303">
        <f>FK4+1</f>
        <v>35</v>
      </c>
      <c r="FQ4" s="305"/>
      <c r="FR4" s="305"/>
      <c r="FS4" s="304"/>
      <c r="FT4" s="43" t="str">
        <f ca="1">IF(FU3&lt;&gt;0,1,"")</f>
        <v/>
      </c>
      <c r="FU4" s="303">
        <f>FP4+1</f>
        <v>36</v>
      </c>
      <c r="FV4" s="305"/>
      <c r="FW4" s="305"/>
      <c r="FX4" s="304"/>
      <c r="FY4" s="43" t="str">
        <f ca="1">IF(FZ3&lt;&gt;0,1,"")</f>
        <v/>
      </c>
      <c r="FZ4" s="303">
        <f>FU4+1</f>
        <v>37</v>
      </c>
      <c r="GA4" s="305"/>
      <c r="GB4" s="305"/>
      <c r="GC4" s="304"/>
      <c r="GD4" s="43" t="str">
        <f ca="1">IF(GE3&lt;&gt;0,1,"")</f>
        <v/>
      </c>
      <c r="GE4" s="303">
        <f>FZ4+1</f>
        <v>38</v>
      </c>
      <c r="GF4" s="305"/>
      <c r="GG4" s="305"/>
      <c r="GH4" s="304"/>
      <c r="GI4" s="43" t="str">
        <f ca="1">IF(GJ3&lt;&gt;0,1,"")</f>
        <v/>
      </c>
      <c r="GJ4" s="303">
        <f>GE4+1</f>
        <v>39</v>
      </c>
      <c r="GK4" s="305"/>
      <c r="GL4" s="305"/>
      <c r="GM4" s="304"/>
      <c r="GN4" s="43" t="str">
        <f ca="1">IF(GO3&lt;&gt;0,1,"")</f>
        <v/>
      </c>
      <c r="GO4" s="303">
        <f>GJ4+1</f>
        <v>40</v>
      </c>
      <c r="GP4" s="305"/>
      <c r="GQ4" s="305"/>
      <c r="GR4" s="304"/>
      <c r="GS4" s="43" t="str">
        <f ca="1">IF(GT3&lt;&gt;0,1,"")</f>
        <v/>
      </c>
      <c r="GT4" s="303">
        <f>GO4+1</f>
        <v>41</v>
      </c>
      <c r="GU4" s="305"/>
      <c r="GV4" s="305"/>
      <c r="GW4" s="304"/>
      <c r="GX4" s="43" t="str">
        <f ca="1">IF(GY3&lt;&gt;0,1,"")</f>
        <v/>
      </c>
      <c r="GY4" s="303">
        <f>GT4+1</f>
        <v>42</v>
      </c>
      <c r="GZ4" s="305"/>
      <c r="HA4" s="305"/>
      <c r="HB4" s="304"/>
      <c r="HC4" s="43" t="str">
        <f ca="1">IF(HD3&lt;&gt;0,1,"")</f>
        <v/>
      </c>
      <c r="HD4" s="303">
        <f>GY4+1</f>
        <v>43</v>
      </c>
      <c r="HE4" s="305"/>
      <c r="HF4" s="305"/>
      <c r="HG4" s="304"/>
      <c r="HH4" s="43" t="str">
        <f ca="1">IF(HI3&lt;&gt;0,1,"")</f>
        <v/>
      </c>
      <c r="HI4" s="303">
        <f>HD4+1</f>
        <v>44</v>
      </c>
      <c r="HJ4" s="305"/>
      <c r="HK4" s="305"/>
      <c r="HL4" s="304"/>
      <c r="HM4" s="43" t="str">
        <f ca="1">IF(HN3&lt;&gt;0,1,"")</f>
        <v/>
      </c>
      <c r="HN4" s="303">
        <f>HI4+1</f>
        <v>45</v>
      </c>
      <c r="HO4" s="305"/>
      <c r="HP4" s="305"/>
      <c r="HQ4" s="304"/>
      <c r="HR4" s="43" t="str">
        <f ca="1">IF(HS3&lt;&gt;0,1,"")</f>
        <v/>
      </c>
      <c r="HS4" s="303">
        <f>HN4+1</f>
        <v>46</v>
      </c>
      <c r="HT4" s="305"/>
      <c r="HU4" s="305"/>
      <c r="HV4" s="304"/>
      <c r="HW4" s="43" t="str">
        <f ca="1">IF(HX3&lt;&gt;0,1,"")</f>
        <v/>
      </c>
      <c r="HX4" s="303">
        <f>HS4+1</f>
        <v>47</v>
      </c>
      <c r="HY4" s="305"/>
      <c r="HZ4" s="305"/>
      <c r="IA4" s="304"/>
      <c r="IB4" s="43" t="str">
        <f ca="1">IF(IC3&lt;&gt;0,1,"")</f>
        <v/>
      </c>
      <c r="IC4" s="303">
        <f>HX4+1</f>
        <v>48</v>
      </c>
      <c r="ID4" s="305"/>
      <c r="IE4" s="305"/>
      <c r="IF4" s="304"/>
      <c r="IG4" s="43" t="str">
        <f ca="1">IF(IH3&lt;&gt;0,1,"")</f>
        <v/>
      </c>
      <c r="IH4" s="303">
        <f>IC4+1</f>
        <v>49</v>
      </c>
      <c r="II4" s="305"/>
      <c r="IJ4" s="305"/>
      <c r="IK4" s="304"/>
      <c r="IL4" s="43" t="str">
        <f ca="1">IF(IM3&lt;&gt;0,1,"")</f>
        <v/>
      </c>
      <c r="IM4" s="303">
        <f>IH4+1</f>
        <v>50</v>
      </c>
      <c r="IN4" s="305"/>
      <c r="IO4" s="305"/>
      <c r="IP4" s="304"/>
    </row>
    <row r="5" spans="1:250" s="24" customFormat="1" x14ac:dyDescent="0.2">
      <c r="A5" s="43">
        <f ca="1">IF(B3&lt;&gt;0,1,"")</f>
        <v>1</v>
      </c>
      <c r="B5" s="303" t="s">
        <v>244</v>
      </c>
      <c r="C5" s="304"/>
      <c r="D5" s="301" t="str">
        <f ca="1">IF(B3&lt;&gt;0,INDIRECT("'Nodos IX'!C"&amp;B4+4),"")</f>
        <v>Siberia</v>
      </c>
      <c r="E5" s="302"/>
      <c r="F5" s="43">
        <f ca="1">IF(G3&lt;&gt;0,1,"")</f>
        <v>1</v>
      </c>
      <c r="G5" s="303" t="s">
        <v>244</v>
      </c>
      <c r="H5" s="304"/>
      <c r="I5" s="301" t="str">
        <f ca="1">IF(G3&lt;&gt;0,INDIRECT("'Nodos IX'!C"&amp;G4+4),"")</f>
        <v>Entrerios</v>
      </c>
      <c r="J5" s="302"/>
      <c r="K5" s="43">
        <f ca="1">IF(L3&lt;&gt;0,1,"")</f>
        <v>1</v>
      </c>
      <c r="L5" s="303" t="s">
        <v>244</v>
      </c>
      <c r="M5" s="304"/>
      <c r="N5" s="301" t="str">
        <f ca="1">IF(L3&lt;&gt;0,INDIRECT("'Nodos IX'!C"&amp;L4+4),"")</f>
        <v>Tabor</v>
      </c>
      <c r="O5" s="302"/>
      <c r="P5" s="43">
        <f ca="1">IF(Q3&lt;&gt;0,1,"")</f>
        <v>1</v>
      </c>
      <c r="Q5" s="303" t="s">
        <v>244</v>
      </c>
      <c r="R5" s="304"/>
      <c r="S5" s="301" t="str">
        <f ca="1">IF(Q3&lt;&gt;0,INDIRECT("'Nodos IX'!C"&amp;Q4+4),"")</f>
        <v>Colón</v>
      </c>
      <c r="T5" s="302"/>
      <c r="U5" s="43">
        <f ca="1">IF(V3&lt;&gt;0,1,"")</f>
        <v>1</v>
      </c>
      <c r="V5" s="303" t="s">
        <v>244</v>
      </c>
      <c r="W5" s="304"/>
      <c r="X5" s="301" t="str">
        <f ca="1">IF(V3&lt;&gt;0,INDIRECT("'Nodos IX'!C"&amp;V4+4),"")</f>
        <v>Las Palmas</v>
      </c>
      <c r="Y5" s="302"/>
      <c r="Z5" s="43">
        <f ca="1">IF(AA3&lt;&gt;0,1,"")</f>
        <v>1</v>
      </c>
      <c r="AA5" s="303" t="s">
        <v>244</v>
      </c>
      <c r="AB5" s="304"/>
      <c r="AC5" s="301" t="str">
        <f ca="1">IF(AA3&lt;&gt;0,INDIRECT("'Nodos IX'!C"&amp;AA4+4),"")</f>
        <v>La Joya</v>
      </c>
      <c r="AD5" s="302"/>
      <c r="AE5" s="43">
        <f ca="1">IF(AF3&lt;&gt;0,1,"")</f>
        <v>1</v>
      </c>
      <c r="AF5" s="303" t="s">
        <v>244</v>
      </c>
      <c r="AG5" s="304"/>
      <c r="AH5" s="301" t="str">
        <f ca="1">IF(AF3&lt;&gt;0,INDIRECT("'Nodos IX'!C"&amp;AF4+4),"")</f>
        <v>Dos Quebradas</v>
      </c>
      <c r="AI5" s="302"/>
      <c r="AJ5" s="43">
        <f ca="1">IF(AK3&lt;&gt;0,1,"")</f>
        <v>1</v>
      </c>
      <c r="AK5" s="303" t="s">
        <v>244</v>
      </c>
      <c r="AL5" s="304"/>
      <c r="AM5" s="301" t="str">
        <f ca="1">IF(AK3&lt;&gt;0,INDIRECT("'Nodos IX'!C"&amp;AK4+4),"")</f>
        <v>Guayabal</v>
      </c>
      <c r="AN5" s="302"/>
      <c r="AO5" s="43">
        <f ca="1">IF(AP3&lt;&gt;0,1,"")</f>
        <v>1</v>
      </c>
      <c r="AP5" s="303" t="s">
        <v>244</v>
      </c>
      <c r="AQ5" s="304"/>
      <c r="AR5" s="301" t="str">
        <f ca="1">IF(AP3&lt;&gt;0,INDIRECT("'Nodos IX'!C"&amp;AP4+4),"")</f>
        <v>Pelú</v>
      </c>
      <c r="AS5" s="302"/>
      <c r="AT5" s="43">
        <f ca="1">IF(AU3&lt;&gt;0,1,"")</f>
        <v>1</v>
      </c>
      <c r="AU5" s="303" t="s">
        <v>244</v>
      </c>
      <c r="AV5" s="304"/>
      <c r="AW5" s="301" t="str">
        <f ca="1">IF(AU3&lt;&gt;0,INDIRECT("'Nodos IX'!C"&amp;AU4+4),"")</f>
        <v>Estadio</v>
      </c>
      <c r="AX5" s="302"/>
      <c r="AY5" s="43">
        <f ca="1">IF(AZ3&lt;&gt;0,1,"")</f>
        <v>1</v>
      </c>
      <c r="AZ5" s="303" t="s">
        <v>244</v>
      </c>
      <c r="BA5" s="304"/>
      <c r="BB5" s="301" t="str">
        <f ca="1">IF(AZ3&lt;&gt;0,INDIRECT("'Nodos IX'!C"&amp;AZ4+4),"")</f>
        <v>Centro</v>
      </c>
      <c r="BC5" s="302"/>
      <c r="BD5" s="43">
        <f ca="1">IF(BE3&lt;&gt;0,1,"")</f>
        <v>1</v>
      </c>
      <c r="BE5" s="303" t="s">
        <v>244</v>
      </c>
      <c r="BF5" s="304"/>
      <c r="BG5" s="301" t="str">
        <f ca="1">IF(BE3&lt;&gt;0,INDIRECT("'Nodos IX'!C"&amp;BE4+4),"")</f>
        <v>Chapinero</v>
      </c>
      <c r="BH5" s="302"/>
      <c r="BI5" s="43">
        <f ca="1">IF(BJ3&lt;&gt;0,1,"")</f>
        <v>1</v>
      </c>
      <c r="BJ5" s="303" t="s">
        <v>244</v>
      </c>
      <c r="BK5" s="304"/>
      <c r="BL5" s="301" t="str">
        <f ca="1">IF(BJ3&lt;&gt;0,INDIRECT("'Nodos IX'!C"&amp;BJ4+4),"")</f>
        <v>Vergel</v>
      </c>
      <c r="BM5" s="302"/>
      <c r="BN5" s="43">
        <f ca="1">IF(BO3&lt;&gt;0,1,"")</f>
        <v>1</v>
      </c>
      <c r="BO5" s="303" t="s">
        <v>244</v>
      </c>
      <c r="BP5" s="304"/>
      <c r="BQ5" s="301" t="str">
        <f ca="1">IF(BO3&lt;&gt;0,INDIRECT("'Nodos IX'!C"&amp;BO4+4),"")</f>
        <v>El Lago</v>
      </c>
      <c r="BR5" s="302"/>
      <c r="BS5" s="43">
        <f ca="1">IF(BT3&lt;&gt;0,1,"")</f>
        <v>1</v>
      </c>
      <c r="BT5" s="303" t="s">
        <v>244</v>
      </c>
      <c r="BU5" s="304"/>
      <c r="BV5" s="301" t="str">
        <f ca="1">IF(BT3&lt;&gt;0,INDIRECT("'Nodos IX'!C"&amp;BT4+4),"")</f>
        <v>La Buitrera</v>
      </c>
      <c r="BW5" s="302"/>
      <c r="BX5" s="43">
        <f ca="1">IF(BY3&lt;&gt;0,1,"")</f>
        <v>1</v>
      </c>
      <c r="BY5" s="303" t="s">
        <v>244</v>
      </c>
      <c r="BZ5" s="304"/>
      <c r="CA5" s="301" t="str">
        <f ca="1">IF(BY3&lt;&gt;0,INDIRECT("'Nodos IX'!C"&amp;BY4+4),"")</f>
        <v>Toberin</v>
      </c>
      <c r="CB5" s="302"/>
      <c r="CC5" s="43" t="str">
        <f ca="1">IF(CD3&lt;&gt;0,1,"")</f>
        <v/>
      </c>
      <c r="CD5" s="303" t="s">
        <v>244</v>
      </c>
      <c r="CE5" s="304"/>
      <c r="CF5" s="301" t="str">
        <f ca="1">IF(CD3&lt;&gt;0,INDIRECT("'Nodos IX'!C"&amp;CD4+4),"")</f>
        <v/>
      </c>
      <c r="CG5" s="302"/>
      <c r="CH5" s="43" t="str">
        <f ca="1">IF(CI3&lt;&gt;0,1,"")</f>
        <v/>
      </c>
      <c r="CI5" s="303" t="s">
        <v>244</v>
      </c>
      <c r="CJ5" s="304"/>
      <c r="CK5" s="301" t="str">
        <f ca="1">IF(CI3&lt;&gt;0,INDIRECT("'Nodos IX'!C"&amp;CI4+4),"")</f>
        <v/>
      </c>
      <c r="CL5" s="302"/>
      <c r="CM5" s="43" t="str">
        <f ca="1">IF(CN3&lt;&gt;0,1,"")</f>
        <v/>
      </c>
      <c r="CN5" s="303" t="s">
        <v>244</v>
      </c>
      <c r="CO5" s="304"/>
      <c r="CP5" s="301" t="str">
        <f ca="1">IF(CN3&lt;&gt;0,INDIRECT("'Nodos IX'!C"&amp;CN4+4),"")</f>
        <v/>
      </c>
      <c r="CQ5" s="302"/>
      <c r="CR5" s="43" t="str">
        <f ca="1">IF(CS3&lt;&gt;0,1,"")</f>
        <v/>
      </c>
      <c r="CS5" s="303" t="s">
        <v>244</v>
      </c>
      <c r="CT5" s="304"/>
      <c r="CU5" s="301" t="str">
        <f ca="1">IF(CS3&lt;&gt;0,INDIRECT("'Nodos IX'!C"&amp;CS4+4),"")</f>
        <v/>
      </c>
      <c r="CV5" s="302"/>
      <c r="CW5" s="43" t="str">
        <f ca="1">IF(CX3&lt;&gt;0,1,"")</f>
        <v/>
      </c>
      <c r="CX5" s="303" t="s">
        <v>244</v>
      </c>
      <c r="CY5" s="304"/>
      <c r="CZ5" s="301" t="str">
        <f ca="1">IF(CX3&lt;&gt;0,INDIRECT("'Nodos IX'!C"&amp;CX4+4),"")</f>
        <v/>
      </c>
      <c r="DA5" s="302"/>
      <c r="DB5" s="43" t="str">
        <f ca="1">IF(DC3&lt;&gt;0,1,"")</f>
        <v/>
      </c>
      <c r="DC5" s="303" t="s">
        <v>244</v>
      </c>
      <c r="DD5" s="304"/>
      <c r="DE5" s="301" t="str">
        <f ca="1">IF(DC3&lt;&gt;0,INDIRECT("'Nodos IX'!C"&amp;DC4+4),"")</f>
        <v/>
      </c>
      <c r="DF5" s="302"/>
      <c r="DG5" s="43" t="str">
        <f ca="1">IF(DH3&lt;&gt;0,1,"")</f>
        <v/>
      </c>
      <c r="DH5" s="303" t="s">
        <v>244</v>
      </c>
      <c r="DI5" s="304"/>
      <c r="DJ5" s="301" t="str">
        <f ca="1">IF(DH3&lt;&gt;0,INDIRECT("'Nodos IX'!C"&amp;DH4+4),"")</f>
        <v/>
      </c>
      <c r="DK5" s="302"/>
      <c r="DL5" s="43" t="str">
        <f ca="1">IF(DM3&lt;&gt;0,1,"")</f>
        <v/>
      </c>
      <c r="DM5" s="303" t="s">
        <v>244</v>
      </c>
      <c r="DN5" s="304"/>
      <c r="DO5" s="301" t="str">
        <f ca="1">IF(DM3&lt;&gt;0,INDIRECT("'Nodos IX'!C"&amp;DM4+4),"")</f>
        <v/>
      </c>
      <c r="DP5" s="302"/>
      <c r="DQ5" s="43" t="str">
        <f ca="1">IF(DR3&lt;&gt;0,1,"")</f>
        <v/>
      </c>
      <c r="DR5" s="303" t="s">
        <v>244</v>
      </c>
      <c r="DS5" s="304"/>
      <c r="DT5" s="301" t="str">
        <f ca="1">IF(DR3&lt;&gt;0,INDIRECT("'Nodos IX'!C"&amp;DR4+4),"")</f>
        <v/>
      </c>
      <c r="DU5" s="302"/>
      <c r="DV5" s="43" t="str">
        <f ca="1">IF(DW3&lt;&gt;0,1,"")</f>
        <v/>
      </c>
      <c r="DW5" s="303" t="s">
        <v>244</v>
      </c>
      <c r="DX5" s="304"/>
      <c r="DY5" s="301" t="str">
        <f ca="1">IF(DW3&lt;&gt;0,INDIRECT("'Nodos IX'!C"&amp;DW4+4),"")</f>
        <v/>
      </c>
      <c r="DZ5" s="302"/>
      <c r="EA5" s="43" t="str">
        <f ca="1">IF(EB3&lt;&gt;0,1,"")</f>
        <v/>
      </c>
      <c r="EB5" s="303" t="s">
        <v>244</v>
      </c>
      <c r="EC5" s="304"/>
      <c r="ED5" s="301" t="str">
        <f ca="1">IF(EB3&lt;&gt;0,INDIRECT("'Nodos IX'!C"&amp;EB4+4),"")</f>
        <v/>
      </c>
      <c r="EE5" s="302"/>
      <c r="EF5" s="43" t="str">
        <f ca="1">IF(EG3&lt;&gt;0,1,"")</f>
        <v/>
      </c>
      <c r="EG5" s="303" t="s">
        <v>244</v>
      </c>
      <c r="EH5" s="304"/>
      <c r="EI5" s="301" t="str">
        <f ca="1">IF(EG3&lt;&gt;0,INDIRECT("'Nodos IX'!C"&amp;EG4+4),"")</f>
        <v/>
      </c>
      <c r="EJ5" s="302"/>
      <c r="EK5" s="43" t="str">
        <f ca="1">IF(EL3&lt;&gt;0,1,"")</f>
        <v/>
      </c>
      <c r="EL5" s="303" t="s">
        <v>244</v>
      </c>
      <c r="EM5" s="304"/>
      <c r="EN5" s="301" t="str">
        <f ca="1">IF(EL3&lt;&gt;0,INDIRECT("'Nodos IX'!C"&amp;EL4+4),"")</f>
        <v/>
      </c>
      <c r="EO5" s="302"/>
      <c r="EP5" s="43" t="str">
        <f ca="1">IF(EQ3&lt;&gt;0,1,"")</f>
        <v/>
      </c>
      <c r="EQ5" s="303" t="s">
        <v>244</v>
      </c>
      <c r="ER5" s="304"/>
      <c r="ES5" s="301" t="str">
        <f ca="1">IF(EQ3&lt;&gt;0,INDIRECT("'Nodos IX'!C"&amp;EQ4+4),"")</f>
        <v/>
      </c>
      <c r="ET5" s="302"/>
      <c r="EU5" s="43" t="str">
        <f ca="1">IF(EV3&lt;&gt;0,1,"")</f>
        <v/>
      </c>
      <c r="EV5" s="303" t="s">
        <v>244</v>
      </c>
      <c r="EW5" s="304"/>
      <c r="EX5" s="301" t="str">
        <f ca="1">IF(EV3&lt;&gt;0,INDIRECT("'Nodos IX'!C"&amp;EV4+4),"")</f>
        <v/>
      </c>
      <c r="EY5" s="302"/>
      <c r="EZ5" s="43" t="str">
        <f ca="1">IF(FA3&lt;&gt;0,1,"")</f>
        <v/>
      </c>
      <c r="FA5" s="303" t="s">
        <v>244</v>
      </c>
      <c r="FB5" s="304"/>
      <c r="FC5" s="301" t="str">
        <f ca="1">IF(FA3&lt;&gt;0,INDIRECT("'Nodos IX'!C"&amp;FA4+4),"")</f>
        <v/>
      </c>
      <c r="FD5" s="302"/>
      <c r="FE5" s="43" t="str">
        <f ca="1">IF(FF3&lt;&gt;0,1,"")</f>
        <v/>
      </c>
      <c r="FF5" s="303" t="s">
        <v>244</v>
      </c>
      <c r="FG5" s="304"/>
      <c r="FH5" s="301" t="str">
        <f ca="1">IF(FF3&lt;&gt;0,INDIRECT("'Nodos IX'!C"&amp;FF4+4),"")</f>
        <v/>
      </c>
      <c r="FI5" s="302"/>
      <c r="FJ5" s="43" t="str">
        <f ca="1">IF(FK3&lt;&gt;0,1,"")</f>
        <v/>
      </c>
      <c r="FK5" s="303" t="s">
        <v>244</v>
      </c>
      <c r="FL5" s="304"/>
      <c r="FM5" s="301" t="str">
        <f ca="1">IF(FK3&lt;&gt;0,INDIRECT("'Nodos IX'!C"&amp;FK4+4),"")</f>
        <v/>
      </c>
      <c r="FN5" s="302"/>
      <c r="FO5" s="43" t="str">
        <f ca="1">IF(FP3&lt;&gt;0,1,"")</f>
        <v/>
      </c>
      <c r="FP5" s="303" t="s">
        <v>244</v>
      </c>
      <c r="FQ5" s="304"/>
      <c r="FR5" s="301" t="str">
        <f ca="1">IF(FP3&lt;&gt;0,INDIRECT("'Nodos IX'!C"&amp;FP4+4),"")</f>
        <v/>
      </c>
      <c r="FS5" s="302"/>
      <c r="FT5" s="43" t="str">
        <f ca="1">IF(FU3&lt;&gt;0,1,"")</f>
        <v/>
      </c>
      <c r="FU5" s="303" t="s">
        <v>244</v>
      </c>
      <c r="FV5" s="304"/>
      <c r="FW5" s="301" t="str">
        <f ca="1">IF(FU3&lt;&gt;0,INDIRECT("'Nodos IX'!C"&amp;FU4+4),"")</f>
        <v/>
      </c>
      <c r="FX5" s="302"/>
      <c r="FY5" s="43" t="str">
        <f ca="1">IF(FZ3&lt;&gt;0,1,"")</f>
        <v/>
      </c>
      <c r="FZ5" s="303" t="s">
        <v>244</v>
      </c>
      <c r="GA5" s="304"/>
      <c r="GB5" s="301" t="str">
        <f ca="1">IF(FZ3&lt;&gt;0,INDIRECT("'Nodos IX'!C"&amp;FZ4+4),"")</f>
        <v/>
      </c>
      <c r="GC5" s="302"/>
      <c r="GD5" s="43" t="str">
        <f ca="1">IF(GE3&lt;&gt;0,1,"")</f>
        <v/>
      </c>
      <c r="GE5" s="303" t="s">
        <v>244</v>
      </c>
      <c r="GF5" s="304"/>
      <c r="GG5" s="301" t="str">
        <f ca="1">IF(GE3&lt;&gt;0,INDIRECT("'Nodos IX'!C"&amp;GE4+4),"")</f>
        <v/>
      </c>
      <c r="GH5" s="302"/>
      <c r="GI5" s="43" t="str">
        <f ca="1">IF(GJ3&lt;&gt;0,1,"")</f>
        <v/>
      </c>
      <c r="GJ5" s="303" t="s">
        <v>244</v>
      </c>
      <c r="GK5" s="304"/>
      <c r="GL5" s="301" t="str">
        <f ca="1">IF(GJ3&lt;&gt;0,INDIRECT("'Nodos IX'!C"&amp;GJ4+4),"")</f>
        <v/>
      </c>
      <c r="GM5" s="302"/>
      <c r="GN5" s="43" t="str">
        <f ca="1">IF(GO3&lt;&gt;0,1,"")</f>
        <v/>
      </c>
      <c r="GO5" s="303" t="s">
        <v>244</v>
      </c>
      <c r="GP5" s="304"/>
      <c r="GQ5" s="301" t="str">
        <f ca="1">IF(GO3&lt;&gt;0,INDIRECT("'Nodos IX'!C"&amp;GO4+4),"")</f>
        <v/>
      </c>
      <c r="GR5" s="302"/>
      <c r="GS5" s="43" t="str">
        <f ca="1">IF(GT3&lt;&gt;0,1,"")</f>
        <v/>
      </c>
      <c r="GT5" s="303" t="s">
        <v>244</v>
      </c>
      <c r="GU5" s="304"/>
      <c r="GV5" s="301" t="str">
        <f ca="1">IF(GT3&lt;&gt;0,INDIRECT("'Nodos IX'!C"&amp;GT4+4),"")</f>
        <v/>
      </c>
      <c r="GW5" s="302"/>
      <c r="GX5" s="43" t="str">
        <f ca="1">IF(GY3&lt;&gt;0,1,"")</f>
        <v/>
      </c>
      <c r="GY5" s="303" t="s">
        <v>244</v>
      </c>
      <c r="GZ5" s="304"/>
      <c r="HA5" s="301" t="str">
        <f ca="1">IF(GY3&lt;&gt;0,INDIRECT("'Nodos IX'!C"&amp;GY4+4),"")</f>
        <v/>
      </c>
      <c r="HB5" s="302"/>
      <c r="HC5" s="43" t="str">
        <f ca="1">IF(HD3&lt;&gt;0,1,"")</f>
        <v/>
      </c>
      <c r="HD5" s="303" t="s">
        <v>244</v>
      </c>
      <c r="HE5" s="304"/>
      <c r="HF5" s="301" t="str">
        <f ca="1">IF(HD3&lt;&gt;0,INDIRECT("'Nodos IX'!C"&amp;HD4+4),"")</f>
        <v/>
      </c>
      <c r="HG5" s="302"/>
      <c r="HH5" s="43" t="str">
        <f ca="1">IF(HI3&lt;&gt;0,1,"")</f>
        <v/>
      </c>
      <c r="HI5" s="303" t="s">
        <v>244</v>
      </c>
      <c r="HJ5" s="304"/>
      <c r="HK5" s="301" t="str">
        <f ca="1">IF(HI3&lt;&gt;0,INDIRECT("'Nodos IX'!C"&amp;HI4+4),"")</f>
        <v/>
      </c>
      <c r="HL5" s="302"/>
      <c r="HM5" s="43" t="str">
        <f ca="1">IF(HN3&lt;&gt;0,1,"")</f>
        <v/>
      </c>
      <c r="HN5" s="303" t="s">
        <v>244</v>
      </c>
      <c r="HO5" s="304"/>
      <c r="HP5" s="301" t="str">
        <f ca="1">IF(HN3&lt;&gt;0,INDIRECT("'Nodos IX'!C"&amp;HN4+4),"")</f>
        <v/>
      </c>
      <c r="HQ5" s="302"/>
      <c r="HR5" s="43" t="str">
        <f ca="1">IF(HS3&lt;&gt;0,1,"")</f>
        <v/>
      </c>
      <c r="HS5" s="303" t="s">
        <v>244</v>
      </c>
      <c r="HT5" s="304"/>
      <c r="HU5" s="301" t="str">
        <f ca="1">IF(HS3&lt;&gt;0,INDIRECT("'Nodos IX'!C"&amp;HS4+4),"")</f>
        <v/>
      </c>
      <c r="HV5" s="302"/>
      <c r="HW5" s="43" t="str">
        <f ca="1">IF(HX3&lt;&gt;0,1,"")</f>
        <v/>
      </c>
      <c r="HX5" s="303" t="s">
        <v>244</v>
      </c>
      <c r="HY5" s="304"/>
      <c r="HZ5" s="301" t="str">
        <f ca="1">IF(HX3&lt;&gt;0,INDIRECT("'Nodos IX'!C"&amp;HX4+4),"")</f>
        <v/>
      </c>
      <c r="IA5" s="302"/>
      <c r="IB5" s="43" t="str">
        <f ca="1">IF(IC3&lt;&gt;0,1,"")</f>
        <v/>
      </c>
      <c r="IC5" s="303" t="s">
        <v>244</v>
      </c>
      <c r="ID5" s="304"/>
      <c r="IE5" s="301" t="str">
        <f ca="1">IF(IC3&lt;&gt;0,INDIRECT("'Nodos IX'!C"&amp;IC4+4),"")</f>
        <v/>
      </c>
      <c r="IF5" s="302"/>
      <c r="IG5" s="43" t="str">
        <f ca="1">IF(IH3&lt;&gt;0,1,"")</f>
        <v/>
      </c>
      <c r="IH5" s="303" t="s">
        <v>244</v>
      </c>
      <c r="II5" s="304"/>
      <c r="IJ5" s="301" t="str">
        <f ca="1">IF(IH3&lt;&gt;0,INDIRECT("'Nodos IX'!C"&amp;IH4+4),"")</f>
        <v/>
      </c>
      <c r="IK5" s="302"/>
      <c r="IL5" s="43" t="str">
        <f ca="1">IF(IM3&lt;&gt;0,1,"")</f>
        <v/>
      </c>
      <c r="IM5" s="303" t="s">
        <v>244</v>
      </c>
      <c r="IN5" s="304"/>
      <c r="IO5" s="301" t="str">
        <f ca="1">IF(IM3&lt;&gt;0,INDIRECT("'Nodos IX'!C"&amp;IM4+4),"")</f>
        <v/>
      </c>
      <c r="IP5" s="302"/>
    </row>
    <row r="6" spans="1:250" s="24" customFormat="1" x14ac:dyDescent="0.2">
      <c r="A6" s="43">
        <f ca="1">IF(B3&lt;&gt;0,1,"")</f>
        <v>1</v>
      </c>
      <c r="B6" s="303" t="s">
        <v>239</v>
      </c>
      <c r="C6" s="304"/>
      <c r="D6" s="301" t="str">
        <f ca="1">IF(B3&lt;&gt;0,INDIRECT("'Nodos IX'!L"&amp;B4+4),"")</f>
        <v>Nokia, Accision y Huawei</v>
      </c>
      <c r="E6" s="302"/>
      <c r="F6" s="43">
        <f ca="1">IF(G3&lt;&gt;0,1,"")</f>
        <v>1</v>
      </c>
      <c r="G6" s="303" t="s">
        <v>239</v>
      </c>
      <c r="H6" s="304"/>
      <c r="I6" s="301" t="str">
        <f ca="1">IF(G3&lt;&gt;0,INDIRECT("'Nodos IX'!L"&amp;G4+4),"")</f>
        <v>Nokia y Oracle</v>
      </c>
      <c r="J6" s="302"/>
      <c r="K6" s="43">
        <f ca="1">IF(L3&lt;&gt;0,1,"")</f>
        <v>1</v>
      </c>
      <c r="L6" s="303" t="s">
        <v>239</v>
      </c>
      <c r="M6" s="304"/>
      <c r="N6" s="301" t="str">
        <f ca="1">IF(L3&lt;&gt;0,INDIRECT("'Nodos IX'!L"&amp;L4+4),"")</f>
        <v>Nokia, Huawei y Oracle</v>
      </c>
      <c r="O6" s="302"/>
      <c r="P6" s="43">
        <f ca="1">IF(Q3&lt;&gt;0,1,"")</f>
        <v>1</v>
      </c>
      <c r="Q6" s="303" t="s">
        <v>239</v>
      </c>
      <c r="R6" s="304"/>
      <c r="S6" s="301" t="str">
        <f ca="1">IF(Q3&lt;&gt;0,INDIRECT("'Nodos IX'!L"&amp;Q4+4),"")</f>
        <v>Nokia, Accision, Huawei y Oracle</v>
      </c>
      <c r="T6" s="302"/>
      <c r="U6" s="43">
        <f ca="1">IF(V3&lt;&gt;0,1,"")</f>
        <v>1</v>
      </c>
      <c r="V6" s="303" t="s">
        <v>239</v>
      </c>
      <c r="W6" s="304"/>
      <c r="X6" s="301" t="str">
        <f ca="1">IF(V3&lt;&gt;0,INDIRECT("'Nodos IX'!L"&amp;V4+4),"")</f>
        <v>Nokia y Oracle</v>
      </c>
      <c r="Y6" s="302"/>
      <c r="Z6" s="43">
        <f ca="1">IF(AA3&lt;&gt;0,1,"")</f>
        <v>1</v>
      </c>
      <c r="AA6" s="303" t="s">
        <v>239</v>
      </c>
      <c r="AB6" s="304"/>
      <c r="AC6" s="301" t="str">
        <f ca="1">IF(AA3&lt;&gt;0,INDIRECT("'Nodos IX'!L"&amp;AA4+4),"")</f>
        <v>Nokia</v>
      </c>
      <c r="AD6" s="302"/>
      <c r="AE6" s="43">
        <f ca="1">IF(AF3&lt;&gt;0,1,"")</f>
        <v>1</v>
      </c>
      <c r="AF6" s="303" t="s">
        <v>239</v>
      </c>
      <c r="AG6" s="304"/>
      <c r="AH6" s="301" t="str">
        <f ca="1">IF(AF3&lt;&gt;0,INDIRECT("'Nodos IX'!L"&amp;AF4+4),"")</f>
        <v>Nokia</v>
      </c>
      <c r="AI6" s="302"/>
      <c r="AJ6" s="43">
        <f ca="1">IF(AK3&lt;&gt;0,1,"")</f>
        <v>1</v>
      </c>
      <c r="AK6" s="303" t="s">
        <v>239</v>
      </c>
      <c r="AL6" s="304"/>
      <c r="AM6" s="301" t="str">
        <f ca="1">IF(AK3&lt;&gt;0,INDIRECT("'Nodos IX'!L"&amp;AK4+4),"")</f>
        <v>ERICSSON</v>
      </c>
      <c r="AN6" s="302"/>
      <c r="AO6" s="43">
        <f ca="1">IF(AP3&lt;&gt;0,1,"")</f>
        <v>1</v>
      </c>
      <c r="AP6" s="303" t="s">
        <v>239</v>
      </c>
      <c r="AQ6" s="304"/>
      <c r="AR6" s="301" t="str">
        <f ca="1">IF(AP3&lt;&gt;0,INDIRECT("'Nodos IX'!L"&amp;AP4+4),"")</f>
        <v>ERICSSON</v>
      </c>
      <c r="AS6" s="302"/>
      <c r="AT6" s="43">
        <f ca="1">IF(AU3&lt;&gt;0,1,"")</f>
        <v>1</v>
      </c>
      <c r="AU6" s="303" t="s">
        <v>239</v>
      </c>
      <c r="AV6" s="304"/>
      <c r="AW6" s="301" t="str">
        <f ca="1">IF(AU3&lt;&gt;0,INDIRECT("'Nodos IX'!L"&amp;AU4+4),"")</f>
        <v>ERICSSON</v>
      </c>
      <c r="AX6" s="302"/>
      <c r="AY6" s="43">
        <f ca="1">IF(AZ3&lt;&gt;0,1,"")</f>
        <v>1</v>
      </c>
      <c r="AZ6" s="303" t="s">
        <v>239</v>
      </c>
      <c r="BA6" s="304"/>
      <c r="BB6" s="301" t="str">
        <f ca="1">IF(AZ3&lt;&gt;0,INDIRECT("'Nodos IX'!L"&amp;AZ4+4),"")</f>
        <v>ERICSSON</v>
      </c>
      <c r="BC6" s="302"/>
      <c r="BD6" s="43">
        <f ca="1">IF(BE3&lt;&gt;0,1,"")</f>
        <v>1</v>
      </c>
      <c r="BE6" s="303" t="s">
        <v>239</v>
      </c>
      <c r="BF6" s="304"/>
      <c r="BG6" s="301" t="str">
        <f ca="1">IF(BE3&lt;&gt;0,INDIRECT("'Nodos IX'!L"&amp;BE4+4),"")</f>
        <v>ERICSSON</v>
      </c>
      <c r="BH6" s="302"/>
      <c r="BI6" s="43">
        <f ca="1">IF(BJ3&lt;&gt;0,1,"")</f>
        <v>1</v>
      </c>
      <c r="BJ6" s="303" t="s">
        <v>239</v>
      </c>
      <c r="BK6" s="304"/>
      <c r="BL6" s="301" t="str">
        <f ca="1">IF(BJ3&lt;&gt;0,INDIRECT("'Nodos IX'!L"&amp;BJ4+4),"")</f>
        <v>ERICSSON</v>
      </c>
      <c r="BM6" s="302"/>
      <c r="BN6" s="43">
        <f ca="1">IF(BO3&lt;&gt;0,1,"")</f>
        <v>1</v>
      </c>
      <c r="BO6" s="303" t="s">
        <v>239</v>
      </c>
      <c r="BP6" s="304"/>
      <c r="BQ6" s="301" t="str">
        <f ca="1">IF(BO3&lt;&gt;0,INDIRECT("'Nodos IX'!L"&amp;BO4+4),"")</f>
        <v>ERICSSON</v>
      </c>
      <c r="BR6" s="302"/>
      <c r="BS6" s="43">
        <f ca="1">IF(BT3&lt;&gt;0,1,"")</f>
        <v>1</v>
      </c>
      <c r="BT6" s="303" t="s">
        <v>239</v>
      </c>
      <c r="BU6" s="304"/>
      <c r="BV6" s="301" t="str">
        <f ca="1">IF(BT3&lt;&gt;0,INDIRECT("'Nodos IX'!L"&amp;BT4+4),"")</f>
        <v>ERICSSON</v>
      </c>
      <c r="BW6" s="302"/>
      <c r="BX6" s="43">
        <f ca="1">IF(BY3&lt;&gt;0,1,"")</f>
        <v>1</v>
      </c>
      <c r="BY6" s="303" t="s">
        <v>239</v>
      </c>
      <c r="BZ6" s="304"/>
      <c r="CA6" s="301" t="str">
        <f ca="1">IF(BY3&lt;&gt;0,INDIRECT("'Nodos IX'!L"&amp;BY4+4),"")</f>
        <v>ERICSSON</v>
      </c>
      <c r="CB6" s="302"/>
      <c r="CC6" s="43" t="str">
        <f ca="1">IF(CD3&lt;&gt;0,1,"")</f>
        <v/>
      </c>
      <c r="CD6" s="303" t="s">
        <v>239</v>
      </c>
      <c r="CE6" s="304"/>
      <c r="CF6" s="301" t="str">
        <f ca="1">IF(CD3&lt;&gt;0,INDIRECT("'Nodos IX'!L"&amp;CD4+4),"")</f>
        <v/>
      </c>
      <c r="CG6" s="302"/>
      <c r="CH6" s="43" t="str">
        <f ca="1">IF(CI3&lt;&gt;0,1,"")</f>
        <v/>
      </c>
      <c r="CI6" s="303" t="s">
        <v>239</v>
      </c>
      <c r="CJ6" s="304"/>
      <c r="CK6" s="301" t="str">
        <f ca="1">IF(CI3&lt;&gt;0,INDIRECT("'Nodos IX'!L"&amp;CI4+4),"")</f>
        <v/>
      </c>
      <c r="CL6" s="302"/>
      <c r="CM6" s="43" t="str">
        <f ca="1">IF(CN3&lt;&gt;0,1,"")</f>
        <v/>
      </c>
      <c r="CN6" s="303" t="s">
        <v>239</v>
      </c>
      <c r="CO6" s="304"/>
      <c r="CP6" s="301" t="str">
        <f ca="1">IF(CN3&lt;&gt;0,INDIRECT("'Nodos IX'!L"&amp;CN4+4),"")</f>
        <v/>
      </c>
      <c r="CQ6" s="302"/>
      <c r="CR6" s="43" t="str">
        <f ca="1">IF(CS3&lt;&gt;0,1,"")</f>
        <v/>
      </c>
      <c r="CS6" s="303" t="s">
        <v>239</v>
      </c>
      <c r="CT6" s="304"/>
      <c r="CU6" s="301" t="str">
        <f ca="1">IF(CS3&lt;&gt;0,INDIRECT("'Nodos IX'!L"&amp;CS4+4),"")</f>
        <v/>
      </c>
      <c r="CV6" s="302"/>
      <c r="CW6" s="43" t="str">
        <f ca="1">IF(CX3&lt;&gt;0,1,"")</f>
        <v/>
      </c>
      <c r="CX6" s="303" t="s">
        <v>239</v>
      </c>
      <c r="CY6" s="304"/>
      <c r="CZ6" s="301" t="str">
        <f ca="1">IF(CX3&lt;&gt;0,INDIRECT("'Nodos IX'!L"&amp;CX4+4),"")</f>
        <v/>
      </c>
      <c r="DA6" s="302"/>
      <c r="DB6" s="43" t="str">
        <f ca="1">IF(DC3&lt;&gt;0,1,"")</f>
        <v/>
      </c>
      <c r="DC6" s="303" t="s">
        <v>239</v>
      </c>
      <c r="DD6" s="304"/>
      <c r="DE6" s="301" t="str">
        <f ca="1">IF(DC3&lt;&gt;0,INDIRECT("'Nodos IX'!L"&amp;DC4+4),"")</f>
        <v/>
      </c>
      <c r="DF6" s="302"/>
      <c r="DG6" s="43" t="str">
        <f ca="1">IF(DH3&lt;&gt;0,1,"")</f>
        <v/>
      </c>
      <c r="DH6" s="303" t="s">
        <v>239</v>
      </c>
      <c r="DI6" s="304"/>
      <c r="DJ6" s="301" t="str">
        <f ca="1">IF(DH3&lt;&gt;0,INDIRECT("'Nodos IX'!L"&amp;DH4+4),"")</f>
        <v/>
      </c>
      <c r="DK6" s="302"/>
      <c r="DL6" s="43" t="str">
        <f ca="1">IF(DM3&lt;&gt;0,1,"")</f>
        <v/>
      </c>
      <c r="DM6" s="303" t="s">
        <v>239</v>
      </c>
      <c r="DN6" s="304"/>
      <c r="DO6" s="301" t="str">
        <f ca="1">IF(DM3&lt;&gt;0,INDIRECT("'Nodos IX'!L"&amp;DM4+4),"")</f>
        <v/>
      </c>
      <c r="DP6" s="302"/>
      <c r="DQ6" s="43" t="str">
        <f ca="1">IF(DR3&lt;&gt;0,1,"")</f>
        <v/>
      </c>
      <c r="DR6" s="303" t="s">
        <v>239</v>
      </c>
      <c r="DS6" s="304"/>
      <c r="DT6" s="301" t="str">
        <f ca="1">IF(DR3&lt;&gt;0,INDIRECT("'Nodos IX'!L"&amp;DR4+4),"")</f>
        <v/>
      </c>
      <c r="DU6" s="302"/>
      <c r="DV6" s="43" t="str">
        <f ca="1">IF(DW3&lt;&gt;0,1,"")</f>
        <v/>
      </c>
      <c r="DW6" s="303" t="s">
        <v>239</v>
      </c>
      <c r="DX6" s="304"/>
      <c r="DY6" s="301" t="str">
        <f ca="1">IF(DW3&lt;&gt;0,INDIRECT("'Nodos IX'!L"&amp;DW4+4),"")</f>
        <v/>
      </c>
      <c r="DZ6" s="302"/>
      <c r="EA6" s="43" t="str">
        <f ca="1">IF(EB3&lt;&gt;0,1,"")</f>
        <v/>
      </c>
      <c r="EB6" s="303" t="s">
        <v>239</v>
      </c>
      <c r="EC6" s="304"/>
      <c r="ED6" s="301" t="str">
        <f ca="1">IF(EB3&lt;&gt;0,INDIRECT("'Nodos IX'!L"&amp;EB4+4),"")</f>
        <v/>
      </c>
      <c r="EE6" s="302"/>
      <c r="EF6" s="43" t="str">
        <f ca="1">IF(EG3&lt;&gt;0,1,"")</f>
        <v/>
      </c>
      <c r="EG6" s="303" t="s">
        <v>239</v>
      </c>
      <c r="EH6" s="304"/>
      <c r="EI6" s="301" t="str">
        <f ca="1">IF(EG3&lt;&gt;0,INDIRECT("'Nodos IX'!L"&amp;EG4+4),"")</f>
        <v/>
      </c>
      <c r="EJ6" s="302"/>
      <c r="EK6" s="43" t="str">
        <f ca="1">IF(EL3&lt;&gt;0,1,"")</f>
        <v/>
      </c>
      <c r="EL6" s="303" t="s">
        <v>239</v>
      </c>
      <c r="EM6" s="304"/>
      <c r="EN6" s="301" t="str">
        <f ca="1">IF(EL3&lt;&gt;0,INDIRECT("'Nodos IX'!L"&amp;EL4+4),"")</f>
        <v/>
      </c>
      <c r="EO6" s="302"/>
      <c r="EP6" s="43" t="str">
        <f ca="1">IF(EQ3&lt;&gt;0,1,"")</f>
        <v/>
      </c>
      <c r="EQ6" s="303" t="s">
        <v>239</v>
      </c>
      <c r="ER6" s="304"/>
      <c r="ES6" s="301" t="str">
        <f ca="1">IF(EQ3&lt;&gt;0,INDIRECT("'Nodos IX'!L"&amp;EQ4+4),"")</f>
        <v/>
      </c>
      <c r="ET6" s="302"/>
      <c r="EU6" s="43" t="str">
        <f ca="1">IF(EV3&lt;&gt;0,1,"")</f>
        <v/>
      </c>
      <c r="EV6" s="303" t="s">
        <v>239</v>
      </c>
      <c r="EW6" s="304"/>
      <c r="EX6" s="301" t="str">
        <f ca="1">IF(EV3&lt;&gt;0,INDIRECT("'Nodos IX'!L"&amp;EV4+4),"")</f>
        <v/>
      </c>
      <c r="EY6" s="302"/>
      <c r="EZ6" s="43" t="str">
        <f ca="1">IF(FA3&lt;&gt;0,1,"")</f>
        <v/>
      </c>
      <c r="FA6" s="303" t="s">
        <v>239</v>
      </c>
      <c r="FB6" s="304"/>
      <c r="FC6" s="301" t="str">
        <f ca="1">IF(FA3&lt;&gt;0,INDIRECT("'Nodos IX'!L"&amp;FA4+4),"")</f>
        <v/>
      </c>
      <c r="FD6" s="302"/>
      <c r="FE6" s="43" t="str">
        <f ca="1">IF(FF3&lt;&gt;0,1,"")</f>
        <v/>
      </c>
      <c r="FF6" s="303" t="s">
        <v>239</v>
      </c>
      <c r="FG6" s="304"/>
      <c r="FH6" s="301" t="str">
        <f ca="1">IF(FF3&lt;&gt;0,INDIRECT("'Nodos IX'!L"&amp;FF4+4),"")</f>
        <v/>
      </c>
      <c r="FI6" s="302"/>
      <c r="FJ6" s="43" t="str">
        <f ca="1">IF(FK3&lt;&gt;0,1,"")</f>
        <v/>
      </c>
      <c r="FK6" s="303" t="s">
        <v>239</v>
      </c>
      <c r="FL6" s="304"/>
      <c r="FM6" s="301" t="str">
        <f ca="1">IF(FK3&lt;&gt;0,INDIRECT("'Nodos IX'!L"&amp;FK4+4),"")</f>
        <v/>
      </c>
      <c r="FN6" s="302"/>
      <c r="FO6" s="43" t="str">
        <f ca="1">IF(FP3&lt;&gt;0,1,"")</f>
        <v/>
      </c>
      <c r="FP6" s="303" t="s">
        <v>239</v>
      </c>
      <c r="FQ6" s="304"/>
      <c r="FR6" s="301" t="str">
        <f ca="1">IF(FP3&lt;&gt;0,INDIRECT("'Nodos IX'!L"&amp;FP4+4),"")</f>
        <v/>
      </c>
      <c r="FS6" s="302"/>
      <c r="FT6" s="43" t="str">
        <f ca="1">IF(FU3&lt;&gt;0,1,"")</f>
        <v/>
      </c>
      <c r="FU6" s="303" t="s">
        <v>239</v>
      </c>
      <c r="FV6" s="304"/>
      <c r="FW6" s="301" t="str">
        <f ca="1">IF(FU3&lt;&gt;0,INDIRECT("'Nodos IX'!L"&amp;FU4+4),"")</f>
        <v/>
      </c>
      <c r="FX6" s="302"/>
      <c r="FY6" s="43" t="str">
        <f ca="1">IF(FZ3&lt;&gt;0,1,"")</f>
        <v/>
      </c>
      <c r="FZ6" s="303" t="s">
        <v>239</v>
      </c>
      <c r="GA6" s="304"/>
      <c r="GB6" s="301" t="str">
        <f ca="1">IF(FZ3&lt;&gt;0,INDIRECT("'Nodos IX'!L"&amp;FZ4+4),"")</f>
        <v/>
      </c>
      <c r="GC6" s="302"/>
      <c r="GD6" s="43" t="str">
        <f ca="1">IF(GE3&lt;&gt;0,1,"")</f>
        <v/>
      </c>
      <c r="GE6" s="303" t="s">
        <v>239</v>
      </c>
      <c r="GF6" s="304"/>
      <c r="GG6" s="301" t="str">
        <f ca="1">IF(GE3&lt;&gt;0,INDIRECT("'Nodos IX'!L"&amp;GE4+4),"")</f>
        <v/>
      </c>
      <c r="GH6" s="302"/>
      <c r="GI6" s="43" t="str">
        <f ca="1">IF(GJ3&lt;&gt;0,1,"")</f>
        <v/>
      </c>
      <c r="GJ6" s="303" t="s">
        <v>239</v>
      </c>
      <c r="GK6" s="304"/>
      <c r="GL6" s="301" t="str">
        <f ca="1">IF(GJ3&lt;&gt;0,INDIRECT("'Nodos IX'!L"&amp;GJ4+4),"")</f>
        <v/>
      </c>
      <c r="GM6" s="302"/>
      <c r="GN6" s="43" t="str">
        <f ca="1">IF(GO3&lt;&gt;0,1,"")</f>
        <v/>
      </c>
      <c r="GO6" s="303" t="s">
        <v>239</v>
      </c>
      <c r="GP6" s="304"/>
      <c r="GQ6" s="301" t="str">
        <f ca="1">IF(GO3&lt;&gt;0,INDIRECT("'Nodos IX'!L"&amp;GO4+4),"")</f>
        <v/>
      </c>
      <c r="GR6" s="302"/>
      <c r="GS6" s="43" t="str">
        <f ca="1">IF(GT3&lt;&gt;0,1,"")</f>
        <v/>
      </c>
      <c r="GT6" s="303" t="s">
        <v>239</v>
      </c>
      <c r="GU6" s="304"/>
      <c r="GV6" s="301" t="str">
        <f ca="1">IF(GT3&lt;&gt;0,INDIRECT("'Nodos IX'!L"&amp;GT4+4),"")</f>
        <v/>
      </c>
      <c r="GW6" s="302"/>
      <c r="GX6" s="43" t="str">
        <f ca="1">IF(GY3&lt;&gt;0,1,"")</f>
        <v/>
      </c>
      <c r="GY6" s="303" t="s">
        <v>239</v>
      </c>
      <c r="GZ6" s="304"/>
      <c r="HA6" s="301" t="str">
        <f ca="1">IF(GY3&lt;&gt;0,INDIRECT("'Nodos IX'!L"&amp;GY4+4),"")</f>
        <v/>
      </c>
      <c r="HB6" s="302"/>
      <c r="HC6" s="43" t="str">
        <f ca="1">IF(HD3&lt;&gt;0,1,"")</f>
        <v/>
      </c>
      <c r="HD6" s="303" t="s">
        <v>239</v>
      </c>
      <c r="HE6" s="304"/>
      <c r="HF6" s="301" t="str">
        <f ca="1">IF(HD3&lt;&gt;0,INDIRECT("'Nodos IX'!L"&amp;HD4+4),"")</f>
        <v/>
      </c>
      <c r="HG6" s="302"/>
      <c r="HH6" s="43" t="str">
        <f ca="1">IF(HI3&lt;&gt;0,1,"")</f>
        <v/>
      </c>
      <c r="HI6" s="303" t="s">
        <v>239</v>
      </c>
      <c r="HJ6" s="304"/>
      <c r="HK6" s="301" t="str">
        <f ca="1">IF(HI3&lt;&gt;0,INDIRECT("'Nodos IX'!L"&amp;HI4+4),"")</f>
        <v/>
      </c>
      <c r="HL6" s="302"/>
      <c r="HM6" s="43" t="str">
        <f ca="1">IF(HN3&lt;&gt;0,1,"")</f>
        <v/>
      </c>
      <c r="HN6" s="303" t="s">
        <v>239</v>
      </c>
      <c r="HO6" s="304"/>
      <c r="HP6" s="301" t="str">
        <f ca="1">IF(HN3&lt;&gt;0,INDIRECT("'Nodos IX'!L"&amp;HN4+4),"")</f>
        <v/>
      </c>
      <c r="HQ6" s="302"/>
      <c r="HR6" s="43" t="str">
        <f ca="1">IF(HS3&lt;&gt;0,1,"")</f>
        <v/>
      </c>
      <c r="HS6" s="303" t="s">
        <v>239</v>
      </c>
      <c r="HT6" s="304"/>
      <c r="HU6" s="301" t="str">
        <f ca="1">IF(HS3&lt;&gt;0,INDIRECT("'Nodos IX'!L"&amp;HS4+4),"")</f>
        <v/>
      </c>
      <c r="HV6" s="302"/>
      <c r="HW6" s="43" t="str">
        <f ca="1">IF(HX3&lt;&gt;0,1,"")</f>
        <v/>
      </c>
      <c r="HX6" s="303" t="s">
        <v>239</v>
      </c>
      <c r="HY6" s="304"/>
      <c r="HZ6" s="301" t="str">
        <f ca="1">IF(HX3&lt;&gt;0,INDIRECT("'Nodos IX'!L"&amp;HX4+4),"")</f>
        <v/>
      </c>
      <c r="IA6" s="302"/>
      <c r="IB6" s="43" t="str">
        <f ca="1">IF(IC3&lt;&gt;0,1,"")</f>
        <v/>
      </c>
      <c r="IC6" s="303" t="s">
        <v>239</v>
      </c>
      <c r="ID6" s="304"/>
      <c r="IE6" s="301" t="str">
        <f ca="1">IF(IC3&lt;&gt;0,INDIRECT("'Nodos IX'!L"&amp;IC4+4),"")</f>
        <v/>
      </c>
      <c r="IF6" s="302"/>
      <c r="IG6" s="43" t="str">
        <f ca="1">IF(IH3&lt;&gt;0,1,"")</f>
        <v/>
      </c>
      <c r="IH6" s="303" t="s">
        <v>239</v>
      </c>
      <c r="II6" s="304"/>
      <c r="IJ6" s="301" t="str">
        <f ca="1">IF(IH3&lt;&gt;0,INDIRECT("'Nodos IX'!L"&amp;IH4+4),"")</f>
        <v/>
      </c>
      <c r="IK6" s="302"/>
      <c r="IL6" s="43" t="str">
        <f ca="1">IF(IM3&lt;&gt;0,1,"")</f>
        <v/>
      </c>
      <c r="IM6" s="303" t="s">
        <v>239</v>
      </c>
      <c r="IN6" s="304"/>
      <c r="IO6" s="301" t="str">
        <f ca="1">IF(IM3&lt;&gt;0,INDIRECT("'Nodos IX'!L"&amp;IM4+4),"")</f>
        <v/>
      </c>
      <c r="IP6" s="302"/>
    </row>
    <row r="7" spans="1:250" s="24" customFormat="1" x14ac:dyDescent="0.2">
      <c r="A7" s="43">
        <f ca="1">IF(B3&lt;&gt;0,1,"")</f>
        <v>1</v>
      </c>
      <c r="B7" s="303" t="s">
        <v>240</v>
      </c>
      <c r="C7" s="304"/>
      <c r="D7" s="301" t="str">
        <f ca="1">IF(B3&lt;&gt;0,INDIRECT("'Nodos IX'!M"&amp;B4+4),"")</f>
        <v>ATCA</v>
      </c>
      <c r="E7" s="302"/>
      <c r="F7" s="43">
        <f ca="1">IF(G3&lt;&gt;0,1,"")</f>
        <v>1</v>
      </c>
      <c r="G7" s="303" t="s">
        <v>240</v>
      </c>
      <c r="H7" s="304"/>
      <c r="I7" s="301" t="str">
        <f ca="1">IF(G3&lt;&gt;0,INDIRECT("'Nodos IX'!M"&amp;G4+4),"")</f>
        <v>ATCA</v>
      </c>
      <c r="J7" s="302"/>
      <c r="K7" s="43">
        <f ca="1">IF(L3&lt;&gt;0,1,"")</f>
        <v>1</v>
      </c>
      <c r="L7" s="303" t="s">
        <v>240</v>
      </c>
      <c r="M7" s="304"/>
      <c r="N7" s="301" t="str">
        <f ca="1">IF(L3&lt;&gt;0,INDIRECT("'Nodos IX'!M"&amp;L4+4),"")</f>
        <v>ATCA</v>
      </c>
      <c r="O7" s="302"/>
      <c r="P7" s="43">
        <f ca="1">IF(Q3&lt;&gt;0,1,"")</f>
        <v>1</v>
      </c>
      <c r="Q7" s="303" t="s">
        <v>240</v>
      </c>
      <c r="R7" s="304"/>
      <c r="S7" s="301" t="str">
        <f ca="1">IF(Q3&lt;&gt;0,INDIRECT("'Nodos IX'!M"&amp;Q4+4),"")</f>
        <v>ATCA</v>
      </c>
      <c r="T7" s="302"/>
      <c r="U7" s="43">
        <f ca="1">IF(V3&lt;&gt;0,1,"")</f>
        <v>1</v>
      </c>
      <c r="V7" s="303" t="s">
        <v>240</v>
      </c>
      <c r="W7" s="304"/>
      <c r="X7" s="301" t="str">
        <f ca="1">IF(V3&lt;&gt;0,INDIRECT("'Nodos IX'!M"&amp;V4+4),"")</f>
        <v>ATCA</v>
      </c>
      <c r="Y7" s="302"/>
      <c r="Z7" s="43">
        <f ca="1">IF(AA3&lt;&gt;0,1,"")</f>
        <v>1</v>
      </c>
      <c r="AA7" s="303" t="s">
        <v>240</v>
      </c>
      <c r="AB7" s="304"/>
      <c r="AC7" s="301" t="str">
        <f ca="1">IF(AA3&lt;&gt;0,INDIRECT("'Nodos IX'!M"&amp;AA4+4),"")</f>
        <v>ATCA</v>
      </c>
      <c r="AD7" s="302"/>
      <c r="AE7" s="43">
        <f ca="1">IF(AF3&lt;&gt;0,1,"")</f>
        <v>1</v>
      </c>
      <c r="AF7" s="303" t="s">
        <v>240</v>
      </c>
      <c r="AG7" s="304"/>
      <c r="AH7" s="301" t="str">
        <f ca="1">IF(AF3&lt;&gt;0,INDIRECT("'Nodos IX'!M"&amp;AF4+4),"")</f>
        <v>ATCA</v>
      </c>
      <c r="AI7" s="302"/>
      <c r="AJ7" s="43">
        <f ca="1">IF(AK3&lt;&gt;0,1,"")</f>
        <v>1</v>
      </c>
      <c r="AK7" s="303" t="s">
        <v>240</v>
      </c>
      <c r="AL7" s="304"/>
      <c r="AM7" s="301" t="str">
        <f ca="1">IF(AK3&lt;&gt;0,INDIRECT("'Nodos IX'!M"&amp;AK4+4),"")</f>
        <v>AXE</v>
      </c>
      <c r="AN7" s="302"/>
      <c r="AO7" s="43">
        <f ca="1">IF(AP3&lt;&gt;0,1,"")</f>
        <v>1</v>
      </c>
      <c r="AP7" s="303" t="s">
        <v>240</v>
      </c>
      <c r="AQ7" s="304"/>
      <c r="AR7" s="301" t="str">
        <f ca="1">IF(AP3&lt;&gt;0,INDIRECT("'Nodos IX'!M"&amp;AP4+4),"")</f>
        <v>AXE</v>
      </c>
      <c r="AS7" s="302"/>
      <c r="AT7" s="43">
        <f ca="1">IF(AU3&lt;&gt;0,1,"")</f>
        <v>1</v>
      </c>
      <c r="AU7" s="303" t="s">
        <v>240</v>
      </c>
      <c r="AV7" s="304"/>
      <c r="AW7" s="301" t="str">
        <f ca="1">IF(AU3&lt;&gt;0,INDIRECT("'Nodos IX'!M"&amp;AU4+4),"")</f>
        <v>AXE</v>
      </c>
      <c r="AX7" s="302"/>
      <c r="AY7" s="43">
        <f ca="1">IF(AZ3&lt;&gt;0,1,"")</f>
        <v>1</v>
      </c>
      <c r="AZ7" s="303" t="s">
        <v>240</v>
      </c>
      <c r="BA7" s="304"/>
      <c r="BB7" s="301" t="str">
        <f ca="1">IF(AZ3&lt;&gt;0,INDIRECT("'Nodos IX'!M"&amp;AZ4+4),"")</f>
        <v>AXE</v>
      </c>
      <c r="BC7" s="302"/>
      <c r="BD7" s="43">
        <f ca="1">IF(BE3&lt;&gt;0,1,"")</f>
        <v>1</v>
      </c>
      <c r="BE7" s="303" t="s">
        <v>240</v>
      </c>
      <c r="BF7" s="304"/>
      <c r="BG7" s="301" t="str">
        <f ca="1">IF(BE3&lt;&gt;0,INDIRECT("'Nodos IX'!M"&amp;BE4+4),"")</f>
        <v>AXE</v>
      </c>
      <c r="BH7" s="302"/>
      <c r="BI7" s="43">
        <f ca="1">IF(BJ3&lt;&gt;0,1,"")</f>
        <v>1</v>
      </c>
      <c r="BJ7" s="303" t="s">
        <v>240</v>
      </c>
      <c r="BK7" s="304"/>
      <c r="BL7" s="301" t="str">
        <f ca="1">IF(BJ3&lt;&gt;0,INDIRECT("'Nodos IX'!M"&amp;BJ4+4),"")</f>
        <v>AXE</v>
      </c>
      <c r="BM7" s="302"/>
      <c r="BN7" s="43">
        <f ca="1">IF(BO3&lt;&gt;0,1,"")</f>
        <v>1</v>
      </c>
      <c r="BO7" s="303" t="s">
        <v>240</v>
      </c>
      <c r="BP7" s="304"/>
      <c r="BQ7" s="301" t="str">
        <f ca="1">IF(BO3&lt;&gt;0,INDIRECT("'Nodos IX'!M"&amp;BO4+4),"")</f>
        <v>AXE</v>
      </c>
      <c r="BR7" s="302"/>
      <c r="BS7" s="43">
        <f ca="1">IF(BT3&lt;&gt;0,1,"")</f>
        <v>1</v>
      </c>
      <c r="BT7" s="303" t="s">
        <v>240</v>
      </c>
      <c r="BU7" s="304"/>
      <c r="BV7" s="301" t="str">
        <f ca="1">IF(BT3&lt;&gt;0,INDIRECT("'Nodos IX'!M"&amp;BT4+4),"")</f>
        <v>AXE</v>
      </c>
      <c r="BW7" s="302"/>
      <c r="BX7" s="43">
        <f ca="1">IF(BY3&lt;&gt;0,1,"")</f>
        <v>1</v>
      </c>
      <c r="BY7" s="303" t="s">
        <v>240</v>
      </c>
      <c r="BZ7" s="304"/>
      <c r="CA7" s="301" t="str">
        <f ca="1">IF(BY3&lt;&gt;0,INDIRECT("'Nodos IX'!M"&amp;BY4+4),"")</f>
        <v>AXD-301</v>
      </c>
      <c r="CB7" s="302"/>
      <c r="CC7" s="43" t="str">
        <f ca="1">IF(CD3&lt;&gt;0,1,"")</f>
        <v/>
      </c>
      <c r="CD7" s="303" t="s">
        <v>240</v>
      </c>
      <c r="CE7" s="304"/>
      <c r="CF7" s="301" t="str">
        <f ca="1">IF(CD3&lt;&gt;0,INDIRECT("'Nodos IX'!M"&amp;CD4+4),"")</f>
        <v/>
      </c>
      <c r="CG7" s="302"/>
      <c r="CH7" s="43" t="str">
        <f ca="1">IF(CI3&lt;&gt;0,1,"")</f>
        <v/>
      </c>
      <c r="CI7" s="303" t="s">
        <v>240</v>
      </c>
      <c r="CJ7" s="304"/>
      <c r="CK7" s="301" t="str">
        <f ca="1">IF(CI3&lt;&gt;0,INDIRECT("'Nodos IX'!M"&amp;CI4+4),"")</f>
        <v/>
      </c>
      <c r="CL7" s="302"/>
      <c r="CM7" s="43" t="str">
        <f ca="1">IF(CN3&lt;&gt;0,1,"")</f>
        <v/>
      </c>
      <c r="CN7" s="303" t="s">
        <v>240</v>
      </c>
      <c r="CO7" s="304"/>
      <c r="CP7" s="301" t="str">
        <f ca="1">IF(CN3&lt;&gt;0,INDIRECT("'Nodos IX'!M"&amp;CN4+4),"")</f>
        <v/>
      </c>
      <c r="CQ7" s="302"/>
      <c r="CR7" s="43" t="str">
        <f ca="1">IF(CS3&lt;&gt;0,1,"")</f>
        <v/>
      </c>
      <c r="CS7" s="303" t="s">
        <v>240</v>
      </c>
      <c r="CT7" s="304"/>
      <c r="CU7" s="301" t="str">
        <f ca="1">IF(CS3&lt;&gt;0,INDIRECT("'Nodos IX'!M"&amp;CS4+4),"")</f>
        <v/>
      </c>
      <c r="CV7" s="302"/>
      <c r="CW7" s="43" t="str">
        <f ca="1">IF(CX3&lt;&gt;0,1,"")</f>
        <v/>
      </c>
      <c r="CX7" s="303" t="s">
        <v>240</v>
      </c>
      <c r="CY7" s="304"/>
      <c r="CZ7" s="301" t="str">
        <f ca="1">IF(CX3&lt;&gt;0,INDIRECT("'Nodos IX'!M"&amp;CX4+4),"")</f>
        <v/>
      </c>
      <c r="DA7" s="302"/>
      <c r="DB7" s="43" t="str">
        <f ca="1">IF(DC3&lt;&gt;0,1,"")</f>
        <v/>
      </c>
      <c r="DC7" s="303" t="s">
        <v>240</v>
      </c>
      <c r="DD7" s="304"/>
      <c r="DE7" s="301" t="str">
        <f ca="1">IF(DC3&lt;&gt;0,INDIRECT("'Nodos IX'!M"&amp;DC4+4),"")</f>
        <v/>
      </c>
      <c r="DF7" s="302"/>
      <c r="DG7" s="43" t="str">
        <f ca="1">IF(DH3&lt;&gt;0,1,"")</f>
        <v/>
      </c>
      <c r="DH7" s="303" t="s">
        <v>240</v>
      </c>
      <c r="DI7" s="304"/>
      <c r="DJ7" s="301" t="str">
        <f ca="1">IF(DH3&lt;&gt;0,INDIRECT("'Nodos IX'!M"&amp;DH4+4),"")</f>
        <v/>
      </c>
      <c r="DK7" s="302"/>
      <c r="DL7" s="43" t="str">
        <f ca="1">IF(DM3&lt;&gt;0,1,"")</f>
        <v/>
      </c>
      <c r="DM7" s="303" t="s">
        <v>240</v>
      </c>
      <c r="DN7" s="304"/>
      <c r="DO7" s="301" t="str">
        <f ca="1">IF(DM3&lt;&gt;0,INDIRECT("'Nodos IX'!M"&amp;DM4+4),"")</f>
        <v/>
      </c>
      <c r="DP7" s="302"/>
      <c r="DQ7" s="43" t="str">
        <f ca="1">IF(DR3&lt;&gt;0,1,"")</f>
        <v/>
      </c>
      <c r="DR7" s="303" t="s">
        <v>240</v>
      </c>
      <c r="DS7" s="304"/>
      <c r="DT7" s="301" t="str">
        <f ca="1">IF(DR3&lt;&gt;0,INDIRECT("'Nodos IX'!M"&amp;DR4+4),"")</f>
        <v/>
      </c>
      <c r="DU7" s="302"/>
      <c r="DV7" s="43" t="str">
        <f ca="1">IF(DW3&lt;&gt;0,1,"")</f>
        <v/>
      </c>
      <c r="DW7" s="303" t="s">
        <v>240</v>
      </c>
      <c r="DX7" s="304"/>
      <c r="DY7" s="301" t="str">
        <f ca="1">IF(DW3&lt;&gt;0,INDIRECT("'Nodos IX'!M"&amp;DW4+4),"")</f>
        <v/>
      </c>
      <c r="DZ7" s="302"/>
      <c r="EA7" s="43" t="str">
        <f ca="1">IF(EB3&lt;&gt;0,1,"")</f>
        <v/>
      </c>
      <c r="EB7" s="303" t="s">
        <v>240</v>
      </c>
      <c r="EC7" s="304"/>
      <c r="ED7" s="301" t="str">
        <f ca="1">IF(EB3&lt;&gt;0,INDIRECT("'Nodos IX'!M"&amp;EB4+4),"")</f>
        <v/>
      </c>
      <c r="EE7" s="302"/>
      <c r="EF7" s="43" t="str">
        <f ca="1">IF(EG3&lt;&gt;0,1,"")</f>
        <v/>
      </c>
      <c r="EG7" s="303" t="s">
        <v>240</v>
      </c>
      <c r="EH7" s="304"/>
      <c r="EI7" s="301" t="str">
        <f ca="1">IF(EG3&lt;&gt;0,INDIRECT("'Nodos IX'!M"&amp;EG4+4),"")</f>
        <v/>
      </c>
      <c r="EJ7" s="302"/>
      <c r="EK7" s="43" t="str">
        <f ca="1">IF(EL3&lt;&gt;0,1,"")</f>
        <v/>
      </c>
      <c r="EL7" s="303" t="s">
        <v>240</v>
      </c>
      <c r="EM7" s="304"/>
      <c r="EN7" s="301" t="str">
        <f ca="1">IF(EL3&lt;&gt;0,INDIRECT("'Nodos IX'!M"&amp;EL4+4),"")</f>
        <v/>
      </c>
      <c r="EO7" s="302"/>
      <c r="EP7" s="43" t="str">
        <f ca="1">IF(EQ3&lt;&gt;0,1,"")</f>
        <v/>
      </c>
      <c r="EQ7" s="303" t="s">
        <v>240</v>
      </c>
      <c r="ER7" s="304"/>
      <c r="ES7" s="301" t="str">
        <f ca="1">IF(EQ3&lt;&gt;0,INDIRECT("'Nodos IX'!M"&amp;EQ4+4),"")</f>
        <v/>
      </c>
      <c r="ET7" s="302"/>
      <c r="EU7" s="43" t="str">
        <f ca="1">IF(EV3&lt;&gt;0,1,"")</f>
        <v/>
      </c>
      <c r="EV7" s="303" t="s">
        <v>240</v>
      </c>
      <c r="EW7" s="304"/>
      <c r="EX7" s="301" t="str">
        <f ca="1">IF(EV3&lt;&gt;0,INDIRECT("'Nodos IX'!M"&amp;EV4+4),"")</f>
        <v/>
      </c>
      <c r="EY7" s="302"/>
      <c r="EZ7" s="43" t="str">
        <f ca="1">IF(FA3&lt;&gt;0,1,"")</f>
        <v/>
      </c>
      <c r="FA7" s="303" t="s">
        <v>240</v>
      </c>
      <c r="FB7" s="304"/>
      <c r="FC7" s="301" t="str">
        <f ca="1">IF(FA3&lt;&gt;0,INDIRECT("'Nodos IX'!M"&amp;FA4+4),"")</f>
        <v/>
      </c>
      <c r="FD7" s="302"/>
      <c r="FE7" s="43" t="str">
        <f ca="1">IF(FF3&lt;&gt;0,1,"")</f>
        <v/>
      </c>
      <c r="FF7" s="303" t="s">
        <v>240</v>
      </c>
      <c r="FG7" s="304"/>
      <c r="FH7" s="301" t="str">
        <f ca="1">IF(FF3&lt;&gt;0,INDIRECT("'Nodos IX'!M"&amp;FF4+4),"")</f>
        <v/>
      </c>
      <c r="FI7" s="302"/>
      <c r="FJ7" s="43" t="str">
        <f ca="1">IF(FK3&lt;&gt;0,1,"")</f>
        <v/>
      </c>
      <c r="FK7" s="303" t="s">
        <v>240</v>
      </c>
      <c r="FL7" s="304"/>
      <c r="FM7" s="301" t="str">
        <f ca="1">IF(FK3&lt;&gt;0,INDIRECT("'Nodos IX'!M"&amp;FK4+4),"")</f>
        <v/>
      </c>
      <c r="FN7" s="302"/>
      <c r="FO7" s="43" t="str">
        <f ca="1">IF(FP3&lt;&gt;0,1,"")</f>
        <v/>
      </c>
      <c r="FP7" s="303" t="s">
        <v>240</v>
      </c>
      <c r="FQ7" s="304"/>
      <c r="FR7" s="301" t="str">
        <f ca="1">IF(FP3&lt;&gt;0,INDIRECT("'Nodos IX'!M"&amp;FP4+4),"")</f>
        <v/>
      </c>
      <c r="FS7" s="302"/>
      <c r="FT7" s="43" t="str">
        <f ca="1">IF(FU3&lt;&gt;0,1,"")</f>
        <v/>
      </c>
      <c r="FU7" s="303" t="s">
        <v>240</v>
      </c>
      <c r="FV7" s="304"/>
      <c r="FW7" s="301" t="str">
        <f ca="1">IF(FU3&lt;&gt;0,INDIRECT("'Nodos IX'!M"&amp;FU4+4),"")</f>
        <v/>
      </c>
      <c r="FX7" s="302"/>
      <c r="FY7" s="43" t="str">
        <f ca="1">IF(FZ3&lt;&gt;0,1,"")</f>
        <v/>
      </c>
      <c r="FZ7" s="303" t="s">
        <v>240</v>
      </c>
      <c r="GA7" s="304"/>
      <c r="GB7" s="301" t="str">
        <f ca="1">IF(FZ3&lt;&gt;0,INDIRECT("'Nodos IX'!M"&amp;FZ4+4),"")</f>
        <v/>
      </c>
      <c r="GC7" s="302"/>
      <c r="GD7" s="43" t="str">
        <f ca="1">IF(GE3&lt;&gt;0,1,"")</f>
        <v/>
      </c>
      <c r="GE7" s="303" t="s">
        <v>240</v>
      </c>
      <c r="GF7" s="304"/>
      <c r="GG7" s="301" t="str">
        <f ca="1">IF(GE3&lt;&gt;0,INDIRECT("'Nodos IX'!M"&amp;GE4+4),"")</f>
        <v/>
      </c>
      <c r="GH7" s="302"/>
      <c r="GI7" s="43" t="str">
        <f ca="1">IF(GJ3&lt;&gt;0,1,"")</f>
        <v/>
      </c>
      <c r="GJ7" s="303" t="s">
        <v>240</v>
      </c>
      <c r="GK7" s="304"/>
      <c r="GL7" s="301" t="str">
        <f ca="1">IF(GJ3&lt;&gt;0,INDIRECT("'Nodos IX'!M"&amp;GJ4+4),"")</f>
        <v/>
      </c>
      <c r="GM7" s="302"/>
      <c r="GN7" s="43" t="str">
        <f ca="1">IF(GO3&lt;&gt;0,1,"")</f>
        <v/>
      </c>
      <c r="GO7" s="303" t="s">
        <v>240</v>
      </c>
      <c r="GP7" s="304"/>
      <c r="GQ7" s="301" t="str">
        <f ca="1">IF(GO3&lt;&gt;0,INDIRECT("'Nodos IX'!M"&amp;GO4+4),"")</f>
        <v/>
      </c>
      <c r="GR7" s="302"/>
      <c r="GS7" s="43" t="str">
        <f ca="1">IF(GT3&lt;&gt;0,1,"")</f>
        <v/>
      </c>
      <c r="GT7" s="303" t="s">
        <v>240</v>
      </c>
      <c r="GU7" s="304"/>
      <c r="GV7" s="301" t="str">
        <f ca="1">IF(GT3&lt;&gt;0,INDIRECT("'Nodos IX'!M"&amp;GT4+4),"")</f>
        <v/>
      </c>
      <c r="GW7" s="302"/>
      <c r="GX7" s="43" t="str">
        <f ca="1">IF(GY3&lt;&gt;0,1,"")</f>
        <v/>
      </c>
      <c r="GY7" s="303" t="s">
        <v>240</v>
      </c>
      <c r="GZ7" s="304"/>
      <c r="HA7" s="301" t="str">
        <f ca="1">IF(GY3&lt;&gt;0,INDIRECT("'Nodos IX'!M"&amp;GY4+4),"")</f>
        <v/>
      </c>
      <c r="HB7" s="302"/>
      <c r="HC7" s="43" t="str">
        <f ca="1">IF(HD3&lt;&gt;0,1,"")</f>
        <v/>
      </c>
      <c r="HD7" s="303" t="s">
        <v>240</v>
      </c>
      <c r="HE7" s="304"/>
      <c r="HF7" s="301" t="str">
        <f ca="1">IF(HD3&lt;&gt;0,INDIRECT("'Nodos IX'!M"&amp;HD4+4),"")</f>
        <v/>
      </c>
      <c r="HG7" s="302"/>
      <c r="HH7" s="43" t="str">
        <f ca="1">IF(HI3&lt;&gt;0,1,"")</f>
        <v/>
      </c>
      <c r="HI7" s="303" t="s">
        <v>240</v>
      </c>
      <c r="HJ7" s="304"/>
      <c r="HK7" s="301" t="str">
        <f ca="1">IF(HI3&lt;&gt;0,INDIRECT("'Nodos IX'!M"&amp;HI4+4),"")</f>
        <v/>
      </c>
      <c r="HL7" s="302"/>
      <c r="HM7" s="43" t="str">
        <f ca="1">IF(HN3&lt;&gt;0,1,"")</f>
        <v/>
      </c>
      <c r="HN7" s="303" t="s">
        <v>240</v>
      </c>
      <c r="HO7" s="304"/>
      <c r="HP7" s="301" t="str">
        <f ca="1">IF(HN3&lt;&gt;0,INDIRECT("'Nodos IX'!M"&amp;HN4+4),"")</f>
        <v/>
      </c>
      <c r="HQ7" s="302"/>
      <c r="HR7" s="43" t="str">
        <f ca="1">IF(HS3&lt;&gt;0,1,"")</f>
        <v/>
      </c>
      <c r="HS7" s="303" t="s">
        <v>240</v>
      </c>
      <c r="HT7" s="304"/>
      <c r="HU7" s="301" t="str">
        <f ca="1">IF(HS3&lt;&gt;0,INDIRECT("'Nodos IX'!M"&amp;HS4+4),"")</f>
        <v/>
      </c>
      <c r="HV7" s="302"/>
      <c r="HW7" s="43" t="str">
        <f ca="1">IF(HX3&lt;&gt;0,1,"")</f>
        <v/>
      </c>
      <c r="HX7" s="303" t="s">
        <v>240</v>
      </c>
      <c r="HY7" s="304"/>
      <c r="HZ7" s="301" t="str">
        <f ca="1">IF(HX3&lt;&gt;0,INDIRECT("'Nodos IX'!M"&amp;HX4+4),"")</f>
        <v/>
      </c>
      <c r="IA7" s="302"/>
      <c r="IB7" s="43" t="str">
        <f ca="1">IF(IC3&lt;&gt;0,1,"")</f>
        <v/>
      </c>
      <c r="IC7" s="303" t="s">
        <v>240</v>
      </c>
      <c r="ID7" s="304"/>
      <c r="IE7" s="301" t="str">
        <f ca="1">IF(IC3&lt;&gt;0,INDIRECT("'Nodos IX'!M"&amp;IC4+4),"")</f>
        <v/>
      </c>
      <c r="IF7" s="302"/>
      <c r="IG7" s="43" t="str">
        <f ca="1">IF(IH3&lt;&gt;0,1,"")</f>
        <v/>
      </c>
      <c r="IH7" s="303" t="s">
        <v>240</v>
      </c>
      <c r="II7" s="304"/>
      <c r="IJ7" s="301" t="str">
        <f ca="1">IF(IH3&lt;&gt;0,INDIRECT("'Nodos IX'!M"&amp;IH4+4),"")</f>
        <v/>
      </c>
      <c r="IK7" s="302"/>
      <c r="IL7" s="43" t="str">
        <f ca="1">IF(IM3&lt;&gt;0,1,"")</f>
        <v/>
      </c>
      <c r="IM7" s="303" t="s">
        <v>240</v>
      </c>
      <c r="IN7" s="304"/>
      <c r="IO7" s="301" t="str">
        <f ca="1">IF(IM3&lt;&gt;0,INDIRECT("'Nodos IX'!M"&amp;IM4+4),"")</f>
        <v/>
      </c>
      <c r="IP7" s="302"/>
    </row>
    <row r="8" spans="1:250" s="24" customFormat="1" ht="25.5" x14ac:dyDescent="0.2">
      <c r="A8" s="43">
        <f ca="1">IF(B3&lt;&gt;0,1,"")</f>
        <v>1</v>
      </c>
      <c r="B8" s="45" t="s">
        <v>245</v>
      </c>
      <c r="C8" s="45" t="s">
        <v>246</v>
      </c>
      <c r="D8" s="46" t="s">
        <v>247</v>
      </c>
      <c r="E8" s="46" t="s">
        <v>248</v>
      </c>
      <c r="F8" s="43">
        <f ca="1">IF(G3&lt;&gt;0,1,"")</f>
        <v>1</v>
      </c>
      <c r="G8" s="45" t="s">
        <v>245</v>
      </c>
      <c r="H8" s="45" t="s">
        <v>246</v>
      </c>
      <c r="I8" s="46" t="s">
        <v>247</v>
      </c>
      <c r="J8" s="46" t="s">
        <v>248</v>
      </c>
      <c r="K8" s="43">
        <f ca="1">IF(L3&lt;&gt;0,1,"")</f>
        <v>1</v>
      </c>
      <c r="L8" s="45" t="s">
        <v>245</v>
      </c>
      <c r="M8" s="45" t="s">
        <v>246</v>
      </c>
      <c r="N8" s="46" t="s">
        <v>247</v>
      </c>
      <c r="O8" s="46" t="s">
        <v>248</v>
      </c>
      <c r="P8" s="43">
        <f ca="1">IF(Q3&lt;&gt;0,1,"")</f>
        <v>1</v>
      </c>
      <c r="Q8" s="45" t="s">
        <v>245</v>
      </c>
      <c r="R8" s="45" t="s">
        <v>246</v>
      </c>
      <c r="S8" s="46" t="s">
        <v>247</v>
      </c>
      <c r="T8" s="46" t="s">
        <v>248</v>
      </c>
      <c r="U8" s="43">
        <f ca="1">IF(V3&lt;&gt;0,1,"")</f>
        <v>1</v>
      </c>
      <c r="V8" s="45" t="s">
        <v>245</v>
      </c>
      <c r="W8" s="45" t="s">
        <v>246</v>
      </c>
      <c r="X8" s="46" t="s">
        <v>247</v>
      </c>
      <c r="Y8" s="46" t="s">
        <v>248</v>
      </c>
      <c r="Z8" s="43">
        <f ca="1">IF(AA3&lt;&gt;0,1,"")</f>
        <v>1</v>
      </c>
      <c r="AA8" s="45" t="s">
        <v>245</v>
      </c>
      <c r="AB8" s="45" t="s">
        <v>246</v>
      </c>
      <c r="AC8" s="46" t="s">
        <v>247</v>
      </c>
      <c r="AD8" s="46" t="s">
        <v>248</v>
      </c>
      <c r="AE8" s="43">
        <f ca="1">IF(AF3&lt;&gt;0,1,"")</f>
        <v>1</v>
      </c>
      <c r="AF8" s="45" t="s">
        <v>245</v>
      </c>
      <c r="AG8" s="45" t="s">
        <v>246</v>
      </c>
      <c r="AH8" s="46" t="s">
        <v>247</v>
      </c>
      <c r="AI8" s="46" t="s">
        <v>248</v>
      </c>
      <c r="AJ8" s="43">
        <f ca="1">IF(AK3&lt;&gt;0,1,"")</f>
        <v>1</v>
      </c>
      <c r="AK8" s="45" t="s">
        <v>245</v>
      </c>
      <c r="AL8" s="45" t="s">
        <v>246</v>
      </c>
      <c r="AM8" s="46" t="s">
        <v>247</v>
      </c>
      <c r="AN8" s="46" t="s">
        <v>248</v>
      </c>
      <c r="AO8" s="43">
        <f ca="1">IF(AP3&lt;&gt;0,1,"")</f>
        <v>1</v>
      </c>
      <c r="AP8" s="45" t="s">
        <v>245</v>
      </c>
      <c r="AQ8" s="45" t="s">
        <v>246</v>
      </c>
      <c r="AR8" s="46" t="s">
        <v>247</v>
      </c>
      <c r="AS8" s="46" t="s">
        <v>248</v>
      </c>
      <c r="AT8" s="43">
        <f ca="1">IF(AU3&lt;&gt;0,1,"")</f>
        <v>1</v>
      </c>
      <c r="AU8" s="45" t="s">
        <v>245</v>
      </c>
      <c r="AV8" s="45" t="s">
        <v>246</v>
      </c>
      <c r="AW8" s="46" t="s">
        <v>247</v>
      </c>
      <c r="AX8" s="46" t="s">
        <v>248</v>
      </c>
      <c r="AY8" s="43">
        <f ca="1">IF(AZ3&lt;&gt;0,1,"")</f>
        <v>1</v>
      </c>
      <c r="AZ8" s="45" t="s">
        <v>245</v>
      </c>
      <c r="BA8" s="45" t="s">
        <v>246</v>
      </c>
      <c r="BB8" s="46" t="s">
        <v>247</v>
      </c>
      <c r="BC8" s="46" t="s">
        <v>248</v>
      </c>
      <c r="BD8" s="43">
        <f ca="1">IF(BE3&lt;&gt;0,1,"")</f>
        <v>1</v>
      </c>
      <c r="BE8" s="45" t="s">
        <v>245</v>
      </c>
      <c r="BF8" s="45" t="s">
        <v>246</v>
      </c>
      <c r="BG8" s="46" t="s">
        <v>247</v>
      </c>
      <c r="BH8" s="46" t="s">
        <v>248</v>
      </c>
      <c r="BI8" s="43">
        <f ca="1">IF(BJ3&lt;&gt;0,1,"")</f>
        <v>1</v>
      </c>
      <c r="BJ8" s="45" t="s">
        <v>245</v>
      </c>
      <c r="BK8" s="45" t="s">
        <v>246</v>
      </c>
      <c r="BL8" s="46" t="s">
        <v>247</v>
      </c>
      <c r="BM8" s="46" t="s">
        <v>248</v>
      </c>
      <c r="BN8" s="43">
        <f ca="1">IF(BO3&lt;&gt;0,1,"")</f>
        <v>1</v>
      </c>
      <c r="BO8" s="45" t="s">
        <v>245</v>
      </c>
      <c r="BP8" s="45" t="s">
        <v>246</v>
      </c>
      <c r="BQ8" s="46" t="s">
        <v>247</v>
      </c>
      <c r="BR8" s="46" t="s">
        <v>248</v>
      </c>
      <c r="BS8" s="43">
        <f ca="1">IF(BT3&lt;&gt;0,1,"")</f>
        <v>1</v>
      </c>
      <c r="BT8" s="45" t="s">
        <v>245</v>
      </c>
      <c r="BU8" s="45" t="s">
        <v>246</v>
      </c>
      <c r="BV8" s="46" t="s">
        <v>247</v>
      </c>
      <c r="BW8" s="46" t="s">
        <v>248</v>
      </c>
      <c r="BX8" s="43">
        <f ca="1">IF(BY3&lt;&gt;0,1,"")</f>
        <v>1</v>
      </c>
      <c r="BY8" s="45" t="s">
        <v>245</v>
      </c>
      <c r="BZ8" s="45" t="s">
        <v>246</v>
      </c>
      <c r="CA8" s="46" t="s">
        <v>247</v>
      </c>
      <c r="CB8" s="46" t="s">
        <v>248</v>
      </c>
      <c r="CC8" s="43" t="str">
        <f ca="1">IF(CD3&lt;&gt;0,1,"")</f>
        <v/>
      </c>
      <c r="CD8" s="45" t="s">
        <v>245</v>
      </c>
      <c r="CE8" s="45" t="s">
        <v>246</v>
      </c>
      <c r="CF8" s="46" t="s">
        <v>247</v>
      </c>
      <c r="CG8" s="46" t="s">
        <v>248</v>
      </c>
      <c r="CH8" s="43" t="str">
        <f ca="1">IF(CI3&lt;&gt;0,1,"")</f>
        <v/>
      </c>
      <c r="CI8" s="45" t="s">
        <v>245</v>
      </c>
      <c r="CJ8" s="45" t="s">
        <v>246</v>
      </c>
      <c r="CK8" s="46" t="s">
        <v>247</v>
      </c>
      <c r="CL8" s="46" t="s">
        <v>248</v>
      </c>
      <c r="CM8" s="43" t="str">
        <f ca="1">IF(CN3&lt;&gt;0,1,"")</f>
        <v/>
      </c>
      <c r="CN8" s="45" t="s">
        <v>245</v>
      </c>
      <c r="CO8" s="45" t="s">
        <v>246</v>
      </c>
      <c r="CP8" s="46" t="s">
        <v>247</v>
      </c>
      <c r="CQ8" s="46" t="s">
        <v>248</v>
      </c>
      <c r="CR8" s="43" t="str">
        <f ca="1">IF(CS3&lt;&gt;0,1,"")</f>
        <v/>
      </c>
      <c r="CS8" s="45" t="s">
        <v>245</v>
      </c>
      <c r="CT8" s="45" t="s">
        <v>246</v>
      </c>
      <c r="CU8" s="46" t="s">
        <v>247</v>
      </c>
      <c r="CV8" s="46" t="s">
        <v>248</v>
      </c>
      <c r="CW8" s="43" t="str">
        <f ca="1">IF(CX3&lt;&gt;0,1,"")</f>
        <v/>
      </c>
      <c r="CX8" s="45" t="s">
        <v>245</v>
      </c>
      <c r="CY8" s="45" t="s">
        <v>246</v>
      </c>
      <c r="CZ8" s="46" t="s">
        <v>247</v>
      </c>
      <c r="DA8" s="46" t="s">
        <v>248</v>
      </c>
      <c r="DB8" s="43" t="str">
        <f ca="1">IF(DC3&lt;&gt;0,1,"")</f>
        <v/>
      </c>
      <c r="DC8" s="45" t="s">
        <v>245</v>
      </c>
      <c r="DD8" s="45" t="s">
        <v>246</v>
      </c>
      <c r="DE8" s="46" t="s">
        <v>247</v>
      </c>
      <c r="DF8" s="46" t="s">
        <v>248</v>
      </c>
      <c r="DG8" s="43" t="str">
        <f ca="1">IF(DH3&lt;&gt;0,1,"")</f>
        <v/>
      </c>
      <c r="DH8" s="45" t="s">
        <v>245</v>
      </c>
      <c r="DI8" s="45" t="s">
        <v>246</v>
      </c>
      <c r="DJ8" s="46" t="s">
        <v>247</v>
      </c>
      <c r="DK8" s="46" t="s">
        <v>248</v>
      </c>
      <c r="DL8" s="43" t="str">
        <f ca="1">IF(DM3&lt;&gt;0,1,"")</f>
        <v/>
      </c>
      <c r="DM8" s="45" t="s">
        <v>245</v>
      </c>
      <c r="DN8" s="45" t="s">
        <v>246</v>
      </c>
      <c r="DO8" s="46" t="s">
        <v>247</v>
      </c>
      <c r="DP8" s="46" t="s">
        <v>248</v>
      </c>
      <c r="DQ8" s="43" t="str">
        <f ca="1">IF(DR3&lt;&gt;0,1,"")</f>
        <v/>
      </c>
      <c r="DR8" s="45" t="s">
        <v>245</v>
      </c>
      <c r="DS8" s="45" t="s">
        <v>246</v>
      </c>
      <c r="DT8" s="46" t="s">
        <v>247</v>
      </c>
      <c r="DU8" s="46" t="s">
        <v>248</v>
      </c>
      <c r="DV8" s="43" t="str">
        <f ca="1">IF(DW3&lt;&gt;0,1,"")</f>
        <v/>
      </c>
      <c r="DW8" s="45" t="s">
        <v>245</v>
      </c>
      <c r="DX8" s="45" t="s">
        <v>246</v>
      </c>
      <c r="DY8" s="46" t="s">
        <v>247</v>
      </c>
      <c r="DZ8" s="46" t="s">
        <v>248</v>
      </c>
      <c r="EA8" s="43" t="str">
        <f ca="1">IF(EB3&lt;&gt;0,1,"")</f>
        <v/>
      </c>
      <c r="EB8" s="45" t="s">
        <v>245</v>
      </c>
      <c r="EC8" s="45" t="s">
        <v>246</v>
      </c>
      <c r="ED8" s="46" t="s">
        <v>247</v>
      </c>
      <c r="EE8" s="46" t="s">
        <v>248</v>
      </c>
      <c r="EF8" s="43" t="str">
        <f ca="1">IF(EG3&lt;&gt;0,1,"")</f>
        <v/>
      </c>
      <c r="EG8" s="45" t="s">
        <v>245</v>
      </c>
      <c r="EH8" s="45" t="s">
        <v>246</v>
      </c>
      <c r="EI8" s="46" t="s">
        <v>247</v>
      </c>
      <c r="EJ8" s="46" t="s">
        <v>248</v>
      </c>
      <c r="EK8" s="43" t="str">
        <f ca="1">IF(EL3&lt;&gt;0,1,"")</f>
        <v/>
      </c>
      <c r="EL8" s="45" t="s">
        <v>245</v>
      </c>
      <c r="EM8" s="45" t="s">
        <v>246</v>
      </c>
      <c r="EN8" s="46" t="s">
        <v>247</v>
      </c>
      <c r="EO8" s="46" t="s">
        <v>248</v>
      </c>
      <c r="EP8" s="43" t="str">
        <f ca="1">IF(EQ3&lt;&gt;0,1,"")</f>
        <v/>
      </c>
      <c r="EQ8" s="45" t="s">
        <v>245</v>
      </c>
      <c r="ER8" s="45" t="s">
        <v>246</v>
      </c>
      <c r="ES8" s="46" t="s">
        <v>247</v>
      </c>
      <c r="ET8" s="46" t="s">
        <v>248</v>
      </c>
      <c r="EU8" s="43" t="str">
        <f ca="1">IF(EV3&lt;&gt;0,1,"")</f>
        <v/>
      </c>
      <c r="EV8" s="45" t="s">
        <v>245</v>
      </c>
      <c r="EW8" s="45" t="s">
        <v>246</v>
      </c>
      <c r="EX8" s="46" t="s">
        <v>247</v>
      </c>
      <c r="EY8" s="46" t="s">
        <v>248</v>
      </c>
      <c r="EZ8" s="43" t="str">
        <f ca="1">IF(FA3&lt;&gt;0,1,"")</f>
        <v/>
      </c>
      <c r="FA8" s="45" t="s">
        <v>245</v>
      </c>
      <c r="FB8" s="45" t="s">
        <v>246</v>
      </c>
      <c r="FC8" s="46" t="s">
        <v>247</v>
      </c>
      <c r="FD8" s="46" t="s">
        <v>248</v>
      </c>
      <c r="FE8" s="43" t="str">
        <f ca="1">IF(FF3&lt;&gt;0,1,"")</f>
        <v/>
      </c>
      <c r="FF8" s="45" t="s">
        <v>245</v>
      </c>
      <c r="FG8" s="45" t="s">
        <v>246</v>
      </c>
      <c r="FH8" s="46" t="s">
        <v>247</v>
      </c>
      <c r="FI8" s="46" t="s">
        <v>248</v>
      </c>
      <c r="FJ8" s="43" t="str">
        <f ca="1">IF(FK3&lt;&gt;0,1,"")</f>
        <v/>
      </c>
      <c r="FK8" s="45" t="s">
        <v>245</v>
      </c>
      <c r="FL8" s="45" t="s">
        <v>246</v>
      </c>
      <c r="FM8" s="46" t="s">
        <v>247</v>
      </c>
      <c r="FN8" s="46" t="s">
        <v>248</v>
      </c>
      <c r="FO8" s="43" t="str">
        <f ca="1">IF(FP3&lt;&gt;0,1,"")</f>
        <v/>
      </c>
      <c r="FP8" s="45" t="s">
        <v>245</v>
      </c>
      <c r="FQ8" s="45" t="s">
        <v>246</v>
      </c>
      <c r="FR8" s="46" t="s">
        <v>247</v>
      </c>
      <c r="FS8" s="46" t="s">
        <v>248</v>
      </c>
      <c r="FT8" s="43" t="str">
        <f ca="1">IF(FU3&lt;&gt;0,1,"")</f>
        <v/>
      </c>
      <c r="FU8" s="45" t="s">
        <v>245</v>
      </c>
      <c r="FV8" s="45" t="s">
        <v>246</v>
      </c>
      <c r="FW8" s="46" t="s">
        <v>247</v>
      </c>
      <c r="FX8" s="46" t="s">
        <v>248</v>
      </c>
      <c r="FY8" s="43" t="str">
        <f ca="1">IF(FZ3&lt;&gt;0,1,"")</f>
        <v/>
      </c>
      <c r="FZ8" s="45" t="s">
        <v>245</v>
      </c>
      <c r="GA8" s="45" t="s">
        <v>246</v>
      </c>
      <c r="GB8" s="46" t="s">
        <v>247</v>
      </c>
      <c r="GC8" s="46" t="s">
        <v>248</v>
      </c>
      <c r="GD8" s="43" t="str">
        <f ca="1">IF(GE3&lt;&gt;0,1,"")</f>
        <v/>
      </c>
      <c r="GE8" s="45" t="s">
        <v>245</v>
      </c>
      <c r="GF8" s="45" t="s">
        <v>246</v>
      </c>
      <c r="GG8" s="46" t="s">
        <v>247</v>
      </c>
      <c r="GH8" s="46" t="s">
        <v>248</v>
      </c>
      <c r="GI8" s="43" t="str">
        <f ca="1">IF(GJ3&lt;&gt;0,1,"")</f>
        <v/>
      </c>
      <c r="GJ8" s="45" t="s">
        <v>245</v>
      </c>
      <c r="GK8" s="45" t="s">
        <v>246</v>
      </c>
      <c r="GL8" s="46" t="s">
        <v>247</v>
      </c>
      <c r="GM8" s="46" t="s">
        <v>248</v>
      </c>
      <c r="GN8" s="43" t="str">
        <f ca="1">IF(GO3&lt;&gt;0,1,"")</f>
        <v/>
      </c>
      <c r="GO8" s="45" t="s">
        <v>245</v>
      </c>
      <c r="GP8" s="45" t="s">
        <v>246</v>
      </c>
      <c r="GQ8" s="46" t="s">
        <v>247</v>
      </c>
      <c r="GR8" s="46" t="s">
        <v>248</v>
      </c>
      <c r="GS8" s="43" t="str">
        <f ca="1">IF(GT3&lt;&gt;0,1,"")</f>
        <v/>
      </c>
      <c r="GT8" s="45" t="s">
        <v>245</v>
      </c>
      <c r="GU8" s="45" t="s">
        <v>246</v>
      </c>
      <c r="GV8" s="46" t="s">
        <v>247</v>
      </c>
      <c r="GW8" s="46" t="s">
        <v>248</v>
      </c>
      <c r="GX8" s="43" t="str">
        <f ca="1">IF(GY3&lt;&gt;0,1,"")</f>
        <v/>
      </c>
      <c r="GY8" s="45" t="s">
        <v>245</v>
      </c>
      <c r="GZ8" s="45" t="s">
        <v>246</v>
      </c>
      <c r="HA8" s="46" t="s">
        <v>247</v>
      </c>
      <c r="HB8" s="46" t="s">
        <v>248</v>
      </c>
      <c r="HC8" s="43" t="str">
        <f ca="1">IF(HD3&lt;&gt;0,1,"")</f>
        <v/>
      </c>
      <c r="HD8" s="45" t="s">
        <v>245</v>
      </c>
      <c r="HE8" s="45" t="s">
        <v>246</v>
      </c>
      <c r="HF8" s="46" t="s">
        <v>247</v>
      </c>
      <c r="HG8" s="46" t="s">
        <v>248</v>
      </c>
      <c r="HH8" s="43" t="str">
        <f ca="1">IF(HI3&lt;&gt;0,1,"")</f>
        <v/>
      </c>
      <c r="HI8" s="45" t="s">
        <v>245</v>
      </c>
      <c r="HJ8" s="45" t="s">
        <v>246</v>
      </c>
      <c r="HK8" s="46" t="s">
        <v>247</v>
      </c>
      <c r="HL8" s="46" t="s">
        <v>248</v>
      </c>
      <c r="HM8" s="43" t="str">
        <f ca="1">IF(HN3&lt;&gt;0,1,"")</f>
        <v/>
      </c>
      <c r="HN8" s="45" t="s">
        <v>245</v>
      </c>
      <c r="HO8" s="45" t="s">
        <v>246</v>
      </c>
      <c r="HP8" s="46" t="s">
        <v>247</v>
      </c>
      <c r="HQ8" s="46" t="s">
        <v>248</v>
      </c>
      <c r="HR8" s="43" t="str">
        <f ca="1">IF(HS3&lt;&gt;0,1,"")</f>
        <v/>
      </c>
      <c r="HS8" s="45" t="s">
        <v>245</v>
      </c>
      <c r="HT8" s="45" t="s">
        <v>246</v>
      </c>
      <c r="HU8" s="46" t="s">
        <v>247</v>
      </c>
      <c r="HV8" s="46" t="s">
        <v>248</v>
      </c>
      <c r="HW8" s="43" t="str">
        <f ca="1">IF(HX3&lt;&gt;0,1,"")</f>
        <v/>
      </c>
      <c r="HX8" s="45" t="s">
        <v>245</v>
      </c>
      <c r="HY8" s="45" t="s">
        <v>246</v>
      </c>
      <c r="HZ8" s="46" t="s">
        <v>247</v>
      </c>
      <c r="IA8" s="46" t="s">
        <v>248</v>
      </c>
      <c r="IB8" s="43" t="str">
        <f ca="1">IF(IC3&lt;&gt;0,1,"")</f>
        <v/>
      </c>
      <c r="IC8" s="45" t="s">
        <v>245</v>
      </c>
      <c r="ID8" s="45" t="s">
        <v>246</v>
      </c>
      <c r="IE8" s="46" t="s">
        <v>247</v>
      </c>
      <c r="IF8" s="46" t="s">
        <v>248</v>
      </c>
      <c r="IG8" s="43" t="str">
        <f ca="1">IF(IH3&lt;&gt;0,1,"")</f>
        <v/>
      </c>
      <c r="IH8" s="45" t="s">
        <v>245</v>
      </c>
      <c r="II8" s="45" t="s">
        <v>246</v>
      </c>
      <c r="IJ8" s="46" t="s">
        <v>247</v>
      </c>
      <c r="IK8" s="46" t="s">
        <v>248</v>
      </c>
      <c r="IL8" s="43" t="str">
        <f ca="1">IF(IM3&lt;&gt;0,1,"")</f>
        <v/>
      </c>
      <c r="IM8" s="45" t="s">
        <v>245</v>
      </c>
      <c r="IN8" s="45" t="s">
        <v>246</v>
      </c>
      <c r="IO8" s="46" t="s">
        <v>247</v>
      </c>
      <c r="IP8" s="46" t="s">
        <v>248</v>
      </c>
    </row>
    <row r="9" spans="1:250" s="24" customFormat="1" x14ac:dyDescent="0.2">
      <c r="A9" s="44">
        <f ca="1">IF(B3&lt;&gt;0,1,"")</f>
        <v>1</v>
      </c>
      <c r="B9" s="39" t="s">
        <v>214</v>
      </c>
      <c r="C9" s="41">
        <v>2742</v>
      </c>
      <c r="D9" s="41">
        <v>1782</v>
      </c>
      <c r="E9" s="41">
        <v>156</v>
      </c>
      <c r="F9" s="44">
        <f ca="1">IF(G3&lt;&gt;0,1,"")</f>
        <v>1</v>
      </c>
      <c r="G9" s="39" t="s">
        <v>1851</v>
      </c>
      <c r="H9" s="41">
        <v>1613</v>
      </c>
      <c r="I9" s="41">
        <v>1049</v>
      </c>
      <c r="J9" s="41">
        <v>92</v>
      </c>
      <c r="K9" s="44">
        <f ca="1">IF(L3&lt;&gt;0,1,"")</f>
        <v>1</v>
      </c>
      <c r="L9" s="39" t="s">
        <v>1853</v>
      </c>
      <c r="M9" s="41">
        <v>2258</v>
      </c>
      <c r="N9" s="41">
        <v>1468</v>
      </c>
      <c r="O9" s="41">
        <v>129</v>
      </c>
      <c r="P9" s="44">
        <f ca="1">IF(Q3&lt;&gt;0,1,"")</f>
        <v>1</v>
      </c>
      <c r="Q9" s="39" t="s">
        <v>1853</v>
      </c>
      <c r="R9" s="41">
        <v>2581</v>
      </c>
      <c r="S9" s="41">
        <v>1678</v>
      </c>
      <c r="T9" s="41">
        <v>147</v>
      </c>
      <c r="U9" s="44">
        <f ca="1">IF(V3&lt;&gt;0,1,"")</f>
        <v>1</v>
      </c>
      <c r="V9" s="39" t="s">
        <v>1853</v>
      </c>
      <c r="W9" s="41">
        <v>968</v>
      </c>
      <c r="X9" s="41">
        <v>587</v>
      </c>
      <c r="Y9" s="41">
        <v>63</v>
      </c>
      <c r="Z9" s="44">
        <f ca="1">IF(AA3&lt;&gt;0,1,"")</f>
        <v>1</v>
      </c>
      <c r="AA9" s="39" t="s">
        <v>1853</v>
      </c>
      <c r="AB9" s="41">
        <v>645</v>
      </c>
      <c r="AC9" s="41">
        <v>420</v>
      </c>
      <c r="AD9" s="41">
        <v>37</v>
      </c>
      <c r="AE9" s="44">
        <f ca="1">IF(AF3&lt;&gt;0,1,"")</f>
        <v>1</v>
      </c>
      <c r="AF9" s="39" t="s">
        <v>1853</v>
      </c>
      <c r="AG9" s="41">
        <v>968</v>
      </c>
      <c r="AH9" s="41">
        <v>672</v>
      </c>
      <c r="AI9" s="41">
        <v>48</v>
      </c>
      <c r="AJ9" s="44">
        <f ca="1">IF(AK3&lt;&gt;0,1,"")</f>
        <v>1</v>
      </c>
      <c r="AK9" s="39" t="s">
        <v>1853</v>
      </c>
      <c r="AL9" s="41">
        <v>161</v>
      </c>
      <c r="AM9" s="41">
        <v>106</v>
      </c>
      <c r="AN9" s="41">
        <v>10</v>
      </c>
      <c r="AO9" s="44">
        <f ca="1">IF(AP3&lt;&gt;0,1,"")</f>
        <v>1</v>
      </c>
      <c r="AP9" s="39" t="s">
        <v>214</v>
      </c>
      <c r="AQ9" s="41">
        <v>24</v>
      </c>
      <c r="AR9" s="41">
        <v>24</v>
      </c>
      <c r="AS9" s="41">
        <v>3</v>
      </c>
      <c r="AT9" s="44">
        <f ca="1">IF(AU3&lt;&gt;0,1,"")</f>
        <v>1</v>
      </c>
      <c r="AU9" s="39" t="s">
        <v>214</v>
      </c>
      <c r="AV9" s="41">
        <v>318</v>
      </c>
      <c r="AW9" s="41">
        <v>318</v>
      </c>
      <c r="AX9" s="41">
        <v>42</v>
      </c>
      <c r="AY9" s="44">
        <f ca="1">IF(AZ3&lt;&gt;0,1,"")</f>
        <v>1</v>
      </c>
      <c r="AZ9" s="39" t="s">
        <v>214</v>
      </c>
      <c r="BA9" s="41">
        <v>380</v>
      </c>
      <c r="BB9" s="41">
        <v>380</v>
      </c>
      <c r="BC9" s="41">
        <v>72</v>
      </c>
      <c r="BD9" s="44">
        <f ca="1">IF(BE3&lt;&gt;0,1,"")</f>
        <v>1</v>
      </c>
      <c r="BE9" s="39" t="s">
        <v>214</v>
      </c>
      <c r="BF9" s="41">
        <v>44</v>
      </c>
      <c r="BG9" s="41">
        <v>44</v>
      </c>
      <c r="BH9" s="41">
        <v>2</v>
      </c>
      <c r="BI9" s="44">
        <f ca="1">IF(BJ3&lt;&gt;0,1,"")</f>
        <v>1</v>
      </c>
      <c r="BJ9" s="39" t="s">
        <v>214</v>
      </c>
      <c r="BK9" s="41">
        <v>380</v>
      </c>
      <c r="BL9" s="41">
        <v>380</v>
      </c>
      <c r="BM9" s="41">
        <v>82</v>
      </c>
      <c r="BN9" s="44">
        <f ca="1">IF(BO3&lt;&gt;0,1,"")</f>
        <v>1</v>
      </c>
      <c r="BO9" s="39" t="s">
        <v>214</v>
      </c>
      <c r="BP9" s="41">
        <v>286</v>
      </c>
      <c r="BQ9" s="41">
        <v>286</v>
      </c>
      <c r="BR9" s="41">
        <v>77</v>
      </c>
      <c r="BS9" s="44">
        <f ca="1">IF(BT3&lt;&gt;0,1,"")</f>
        <v>1</v>
      </c>
      <c r="BT9" s="39" t="s">
        <v>214</v>
      </c>
      <c r="BU9" s="41">
        <v>247</v>
      </c>
      <c r="BV9" s="41">
        <v>247</v>
      </c>
      <c r="BW9" s="41">
        <v>21</v>
      </c>
      <c r="BX9" s="44">
        <f ca="1">IF(BY3&lt;&gt;0,1,"")</f>
        <v>1</v>
      </c>
      <c r="BY9" s="39" t="s">
        <v>482</v>
      </c>
      <c r="BZ9" s="41">
        <v>50000</v>
      </c>
      <c r="CA9" s="41">
        <v>30000</v>
      </c>
      <c r="CB9" s="41">
        <v>30000</v>
      </c>
      <c r="CC9" s="44" t="str">
        <f ca="1">IF(CD3&lt;&gt;0,1,"")</f>
        <v/>
      </c>
      <c r="CD9" s="39"/>
      <c r="CE9" s="41"/>
      <c r="CF9" s="41"/>
      <c r="CG9" s="41"/>
      <c r="CH9" s="44" t="str">
        <f ca="1">IF(CI3&lt;&gt;0,1,"")</f>
        <v/>
      </c>
      <c r="CI9" s="39"/>
      <c r="CJ9" s="41"/>
      <c r="CK9" s="41"/>
      <c r="CL9" s="41"/>
      <c r="CM9" s="44" t="str">
        <f ca="1">IF(CN3&lt;&gt;0,1,"")</f>
        <v/>
      </c>
      <c r="CN9" s="39"/>
      <c r="CO9" s="41"/>
      <c r="CP9" s="41"/>
      <c r="CQ9" s="41"/>
      <c r="CR9" s="44" t="str">
        <f ca="1">IF(CS3&lt;&gt;0,1,"")</f>
        <v/>
      </c>
      <c r="CS9" s="39"/>
      <c r="CT9" s="41"/>
      <c r="CU9" s="41"/>
      <c r="CV9" s="41"/>
      <c r="CW9" s="44" t="str">
        <f ca="1">IF(CX3&lt;&gt;0,1,"")</f>
        <v/>
      </c>
      <c r="CX9" s="39"/>
      <c r="CY9" s="41"/>
      <c r="CZ9" s="41"/>
      <c r="DA9" s="41"/>
      <c r="DB9" s="44" t="str">
        <f ca="1">IF(DC3&lt;&gt;0,1,"")</f>
        <v/>
      </c>
      <c r="DC9" s="39"/>
      <c r="DD9" s="41"/>
      <c r="DE9" s="41"/>
      <c r="DF9" s="41"/>
      <c r="DG9" s="44" t="str">
        <f ca="1">IF(DH3&lt;&gt;0,1,"")</f>
        <v/>
      </c>
      <c r="DH9" s="39"/>
      <c r="DI9" s="41"/>
      <c r="DJ9" s="41"/>
      <c r="DK9" s="41"/>
      <c r="DL9" s="44" t="str">
        <f ca="1">IF(DM3&lt;&gt;0,1,"")</f>
        <v/>
      </c>
      <c r="DM9" s="39"/>
      <c r="DN9" s="41"/>
      <c r="DO9" s="41"/>
      <c r="DP9" s="41"/>
      <c r="DQ9" s="44" t="str">
        <f ca="1">IF(DR3&lt;&gt;0,1,"")</f>
        <v/>
      </c>
      <c r="DR9" s="39"/>
      <c r="DS9" s="41"/>
      <c r="DT9" s="41"/>
      <c r="DU9" s="41"/>
      <c r="DV9" s="44" t="str">
        <f ca="1">IF(DW3&lt;&gt;0,1,"")</f>
        <v/>
      </c>
      <c r="DW9" s="39"/>
      <c r="DX9" s="41"/>
      <c r="DY9" s="41"/>
      <c r="DZ9" s="41"/>
      <c r="EA9" s="44" t="str">
        <f ca="1">IF(EB3&lt;&gt;0,1,"")</f>
        <v/>
      </c>
      <c r="EB9" s="39"/>
      <c r="EC9" s="41"/>
      <c r="ED9" s="41"/>
      <c r="EE9" s="41"/>
      <c r="EF9" s="44" t="str">
        <f ca="1">IF(EG3&lt;&gt;0,1,"")</f>
        <v/>
      </c>
      <c r="EG9" s="39"/>
      <c r="EH9" s="41"/>
      <c r="EI9" s="41"/>
      <c r="EJ9" s="41"/>
      <c r="EK9" s="44" t="str">
        <f ca="1">IF(EL3&lt;&gt;0,1,"")</f>
        <v/>
      </c>
      <c r="EL9" s="39"/>
      <c r="EM9" s="41"/>
      <c r="EN9" s="41"/>
      <c r="EO9" s="41"/>
      <c r="EP9" s="44" t="str">
        <f ca="1">IF(EQ3&lt;&gt;0,1,"")</f>
        <v/>
      </c>
      <c r="EQ9" s="39"/>
      <c r="ER9" s="41"/>
      <c r="ES9" s="41"/>
      <c r="ET9" s="41"/>
      <c r="EU9" s="44" t="str">
        <f ca="1">IF(EV3&lt;&gt;0,1,"")</f>
        <v/>
      </c>
      <c r="EV9" s="39"/>
      <c r="EW9" s="41"/>
      <c r="EX9" s="41"/>
      <c r="EY9" s="41"/>
      <c r="EZ9" s="44" t="str">
        <f ca="1">IF(FA3&lt;&gt;0,1,"")</f>
        <v/>
      </c>
      <c r="FA9" s="39"/>
      <c r="FB9" s="41"/>
      <c r="FC9" s="41"/>
      <c r="FD9" s="41"/>
      <c r="FE9" s="44" t="str">
        <f ca="1">IF(FF3&lt;&gt;0,1,"")</f>
        <v/>
      </c>
      <c r="FF9" s="39"/>
      <c r="FG9" s="41"/>
      <c r="FH9" s="41"/>
      <c r="FI9" s="41"/>
      <c r="FJ9" s="44" t="str">
        <f ca="1">IF(FK3&lt;&gt;0,1,"")</f>
        <v/>
      </c>
      <c r="FK9" s="39"/>
      <c r="FL9" s="41"/>
      <c r="FM9" s="41"/>
      <c r="FN9" s="41"/>
      <c r="FO9" s="44" t="str">
        <f ca="1">IF(FP3&lt;&gt;0,1,"")</f>
        <v/>
      </c>
      <c r="FP9" s="39"/>
      <c r="FQ9" s="41"/>
      <c r="FR9" s="41"/>
      <c r="FS9" s="41"/>
      <c r="FT9" s="44" t="str">
        <f ca="1">IF(FU3&lt;&gt;0,1,"")</f>
        <v/>
      </c>
      <c r="FU9" s="39"/>
      <c r="FV9" s="41"/>
      <c r="FW9" s="41"/>
      <c r="FX9" s="41"/>
      <c r="FY9" s="44" t="str">
        <f ca="1">IF(FZ3&lt;&gt;0,1,"")</f>
        <v/>
      </c>
      <c r="FZ9" s="39"/>
      <c r="GA9" s="41"/>
      <c r="GB9" s="41"/>
      <c r="GC9" s="41"/>
      <c r="GD9" s="44" t="str">
        <f ca="1">IF(GE3&lt;&gt;0,1,"")</f>
        <v/>
      </c>
      <c r="GE9" s="39"/>
      <c r="GF9" s="41"/>
      <c r="GG9" s="41"/>
      <c r="GH9" s="41"/>
      <c r="GI9" s="44" t="str">
        <f ca="1">IF(GJ3&lt;&gt;0,1,"")</f>
        <v/>
      </c>
      <c r="GJ9" s="39"/>
      <c r="GK9" s="41"/>
      <c r="GL9" s="41"/>
      <c r="GM9" s="41"/>
      <c r="GN9" s="44" t="str">
        <f ca="1">IF(GO3&lt;&gt;0,1,"")</f>
        <v/>
      </c>
      <c r="GO9" s="39"/>
      <c r="GP9" s="41"/>
      <c r="GQ9" s="41"/>
      <c r="GR9" s="41"/>
      <c r="GS9" s="44" t="str">
        <f ca="1">IF(GT3&lt;&gt;0,1,"")</f>
        <v/>
      </c>
      <c r="GT9" s="39"/>
      <c r="GU9" s="41"/>
      <c r="GV9" s="41"/>
      <c r="GW9" s="41"/>
      <c r="GX9" s="44" t="str">
        <f ca="1">IF(GY3&lt;&gt;0,1,"")</f>
        <v/>
      </c>
      <c r="GY9" s="39"/>
      <c r="GZ9" s="41"/>
      <c r="HA9" s="41"/>
      <c r="HB9" s="41"/>
      <c r="HC9" s="44" t="str">
        <f ca="1">IF(HD3&lt;&gt;0,1,"")</f>
        <v/>
      </c>
      <c r="HD9" s="39"/>
      <c r="HE9" s="41"/>
      <c r="HF9" s="41"/>
      <c r="HG9" s="41"/>
      <c r="HH9" s="44" t="str">
        <f ca="1">IF(HI3&lt;&gt;0,1,"")</f>
        <v/>
      </c>
      <c r="HI9" s="39"/>
      <c r="HJ9" s="41"/>
      <c r="HK9" s="41"/>
      <c r="HL9" s="41"/>
      <c r="HM9" s="44" t="str">
        <f ca="1">IF(HN3&lt;&gt;0,1,"")</f>
        <v/>
      </c>
      <c r="HN9" s="39"/>
      <c r="HO9" s="41"/>
      <c r="HP9" s="41"/>
      <c r="HQ9" s="41"/>
      <c r="HR9" s="44" t="str">
        <f ca="1">IF(HS3&lt;&gt;0,1,"")</f>
        <v/>
      </c>
      <c r="HS9" s="39"/>
      <c r="HT9" s="41"/>
      <c r="HU9" s="41"/>
      <c r="HV9" s="41"/>
      <c r="HW9" s="44" t="str">
        <f ca="1">IF(HX3&lt;&gt;0,1,"")</f>
        <v/>
      </c>
      <c r="HX9" s="39"/>
      <c r="HY9" s="41"/>
      <c r="HZ9" s="41"/>
      <c r="IA9" s="41"/>
      <c r="IB9" s="44" t="str">
        <f ca="1">IF(IC3&lt;&gt;0,1,"")</f>
        <v/>
      </c>
      <c r="IC9" s="39"/>
      <c r="ID9" s="41"/>
      <c r="IE9" s="41"/>
      <c r="IF9" s="41"/>
      <c r="IG9" s="44" t="str">
        <f ca="1">IF(IH3&lt;&gt;0,1,"")</f>
        <v/>
      </c>
      <c r="IH9" s="39"/>
      <c r="II9" s="41"/>
      <c r="IJ9" s="41"/>
      <c r="IK9" s="41"/>
      <c r="IL9" s="44" t="str">
        <f ca="1">IF(IM3&lt;&gt;0,1,"")</f>
        <v/>
      </c>
      <c r="IM9" s="39"/>
      <c r="IN9" s="41"/>
      <c r="IO9" s="41"/>
      <c r="IP9" s="41"/>
    </row>
    <row r="10" spans="1:250" s="24" customFormat="1" x14ac:dyDescent="0.2">
      <c r="A10" s="44">
        <f ca="1">IF(AND(B9&lt;&gt;"",ISNUMBER(A9)),A9+1,"")</f>
        <v>2</v>
      </c>
      <c r="B10" s="39" t="s">
        <v>1849</v>
      </c>
      <c r="C10" s="41">
        <v>10</v>
      </c>
      <c r="D10" s="41">
        <v>5</v>
      </c>
      <c r="E10" s="41">
        <v>2</v>
      </c>
      <c r="F10" s="44">
        <f ca="1">IF(AND(G9&lt;&gt;"",ISNUMBER(F9)),F9+1,"")</f>
        <v>2</v>
      </c>
      <c r="G10" s="39" t="s">
        <v>1852</v>
      </c>
      <c r="H10" s="41">
        <v>150</v>
      </c>
      <c r="I10" s="41">
        <v>125</v>
      </c>
      <c r="J10" s="41">
        <v>15</v>
      </c>
      <c r="K10" s="44">
        <f ca="1">IF(AND(L9&lt;&gt;"",ISNUMBER(K9)),K9+1,"")</f>
        <v>2</v>
      </c>
      <c r="L10" s="39" t="s">
        <v>1852</v>
      </c>
      <c r="M10" s="41">
        <v>150</v>
      </c>
      <c r="N10" s="41">
        <v>32</v>
      </c>
      <c r="O10" s="41">
        <v>4</v>
      </c>
      <c r="P10" s="44">
        <f ca="1">IF(AND(Q9&lt;&gt;"",ISNUMBER(P9)),P9+1,"")</f>
        <v>2</v>
      </c>
      <c r="Q10" s="39" t="s">
        <v>1852</v>
      </c>
      <c r="R10" s="41">
        <v>150</v>
      </c>
      <c r="S10" s="41">
        <v>125</v>
      </c>
      <c r="T10" s="41">
        <v>15</v>
      </c>
      <c r="U10" s="44">
        <f ca="1">IF(AND(V9&lt;&gt;"",ISNUMBER(U9)),U9+1,"")</f>
        <v>2</v>
      </c>
      <c r="V10" s="39" t="s">
        <v>1852</v>
      </c>
      <c r="W10" s="41">
        <v>150</v>
      </c>
      <c r="X10" s="41">
        <v>32</v>
      </c>
      <c r="Y10" s="41">
        <v>4</v>
      </c>
      <c r="Z10" s="44">
        <f ca="1">IF(AND(AA9&lt;&gt;"",ISNUMBER(Z9)),Z9+1,"")</f>
        <v>2</v>
      </c>
      <c r="AA10" s="39" t="s">
        <v>1849</v>
      </c>
      <c r="AB10" s="41">
        <v>10</v>
      </c>
      <c r="AC10" s="41">
        <v>5</v>
      </c>
      <c r="AD10" s="41">
        <v>2</v>
      </c>
      <c r="AE10" s="44">
        <f ca="1">IF(AND(AF9&lt;&gt;"",ISNUMBER(AE9)),AE9+1,"")</f>
        <v>2</v>
      </c>
      <c r="AF10" s="39" t="s">
        <v>1849</v>
      </c>
      <c r="AG10" s="41">
        <v>5</v>
      </c>
      <c r="AH10" s="41">
        <v>3</v>
      </c>
      <c r="AI10" s="41">
        <v>2</v>
      </c>
      <c r="AJ10" s="44">
        <f ca="1">IF(AND(AK9&lt;&gt;"",ISNUMBER(AJ9)),AJ9+1,"")</f>
        <v>2</v>
      </c>
      <c r="AK10" s="39"/>
      <c r="AL10" s="41"/>
      <c r="AM10" s="41"/>
      <c r="AN10" s="41"/>
      <c r="AO10" s="44">
        <f ca="1">IF(AND(AP9&lt;&gt;"",ISNUMBER(AO9)),AO9+1,"")</f>
        <v>2</v>
      </c>
      <c r="AP10" s="39"/>
      <c r="AQ10" s="41"/>
      <c r="AR10" s="41"/>
      <c r="AS10" s="41"/>
      <c r="AT10" s="44">
        <f ca="1">IF(AND(AU9&lt;&gt;"",ISNUMBER(AT9)),AT9+1,"")</f>
        <v>2</v>
      </c>
      <c r="AU10" s="39"/>
      <c r="AV10" s="41"/>
      <c r="AW10" s="41"/>
      <c r="AX10" s="41"/>
      <c r="AY10" s="44">
        <f ca="1">IF(AND(AZ9&lt;&gt;"",ISNUMBER(AY9)),AY9+1,"")</f>
        <v>2</v>
      </c>
      <c r="AZ10" s="39"/>
      <c r="BA10" s="41"/>
      <c r="BB10" s="41"/>
      <c r="BC10" s="41"/>
      <c r="BD10" s="44">
        <f ca="1">IF(AND(BE9&lt;&gt;"",ISNUMBER(BD9)),BD9+1,"")</f>
        <v>2</v>
      </c>
      <c r="BE10" s="39"/>
      <c r="BF10" s="41"/>
      <c r="BG10" s="41"/>
      <c r="BH10" s="41"/>
      <c r="BI10" s="44">
        <f ca="1">IF(AND(BJ9&lt;&gt;"",ISNUMBER(BI9)),BI9+1,"")</f>
        <v>2</v>
      </c>
      <c r="BJ10" s="39"/>
      <c r="BK10" s="41"/>
      <c r="BL10" s="41"/>
      <c r="BM10" s="41"/>
      <c r="BN10" s="44">
        <f ca="1">IF(AND(BO9&lt;&gt;"",ISNUMBER(BN9)),BN9+1,"")</f>
        <v>2</v>
      </c>
      <c r="BO10" s="39"/>
      <c r="BP10" s="41"/>
      <c r="BQ10" s="41"/>
      <c r="BR10" s="41"/>
      <c r="BS10" s="44">
        <f ca="1">IF(AND(BT9&lt;&gt;"",ISNUMBER(BS9)),BS9+1,"")</f>
        <v>2</v>
      </c>
      <c r="BT10" s="39" t="s">
        <v>482</v>
      </c>
      <c r="BU10" s="41">
        <v>50000</v>
      </c>
      <c r="BV10" s="41">
        <v>30000</v>
      </c>
      <c r="BW10" s="41">
        <v>30000</v>
      </c>
      <c r="BX10" s="44">
        <f ca="1">IF(AND(BY9&lt;&gt;"",ISNUMBER(BX9)),BX9+1,"")</f>
        <v>2</v>
      </c>
      <c r="BY10" s="39"/>
      <c r="BZ10" s="41"/>
      <c r="CA10" s="41"/>
      <c r="CB10" s="41"/>
      <c r="CC10" s="44" t="str">
        <f ca="1">IF(AND(CD9&lt;&gt;"",ISNUMBER(CC9)),CC9+1,"")</f>
        <v/>
      </c>
      <c r="CD10" s="39"/>
      <c r="CE10" s="41"/>
      <c r="CF10" s="41"/>
      <c r="CG10" s="41"/>
      <c r="CH10" s="44" t="str">
        <f ca="1">IF(AND(CI9&lt;&gt;"",ISNUMBER(CH9)),CH9+1,"")</f>
        <v/>
      </c>
      <c r="CI10" s="39"/>
      <c r="CJ10" s="41"/>
      <c r="CK10" s="41"/>
      <c r="CL10" s="41"/>
      <c r="CM10" s="44" t="str">
        <f ca="1">IF(AND(CN9&lt;&gt;"",ISNUMBER(CM9)),CM9+1,"")</f>
        <v/>
      </c>
      <c r="CN10" s="39"/>
      <c r="CO10" s="41"/>
      <c r="CP10" s="41"/>
      <c r="CQ10" s="41"/>
      <c r="CR10" s="44" t="str">
        <f ca="1">IF(AND(CS9&lt;&gt;"",ISNUMBER(CR9)),CR9+1,"")</f>
        <v/>
      </c>
      <c r="CS10" s="39"/>
      <c r="CT10" s="41"/>
      <c r="CU10" s="41"/>
      <c r="CV10" s="41"/>
      <c r="CW10" s="44" t="str">
        <f ca="1">IF(AND(CX9&lt;&gt;"",ISNUMBER(CW9)),CW9+1,"")</f>
        <v/>
      </c>
      <c r="CX10" s="39"/>
      <c r="CY10" s="41"/>
      <c r="CZ10" s="41"/>
      <c r="DA10" s="41"/>
      <c r="DB10" s="44" t="str">
        <f ca="1">IF(AND(DC9&lt;&gt;"",ISNUMBER(DB9)),DB9+1,"")</f>
        <v/>
      </c>
      <c r="DC10" s="39"/>
      <c r="DD10" s="41"/>
      <c r="DE10" s="41"/>
      <c r="DF10" s="41"/>
      <c r="DG10" s="44" t="str">
        <f ca="1">IF(AND(DH9&lt;&gt;"",ISNUMBER(DG9)),DG9+1,"")</f>
        <v/>
      </c>
      <c r="DH10" s="39"/>
      <c r="DI10" s="41"/>
      <c r="DJ10" s="41"/>
      <c r="DK10" s="41"/>
      <c r="DL10" s="44" t="str">
        <f ca="1">IF(AND(DM9&lt;&gt;"",ISNUMBER(DL9)),DL9+1,"")</f>
        <v/>
      </c>
      <c r="DM10" s="39"/>
      <c r="DN10" s="41"/>
      <c r="DO10" s="41"/>
      <c r="DP10" s="41"/>
      <c r="DQ10" s="44" t="str">
        <f ca="1">IF(AND(DR9&lt;&gt;"",ISNUMBER(DQ9)),DQ9+1,"")</f>
        <v/>
      </c>
      <c r="DR10" s="39"/>
      <c r="DS10" s="41"/>
      <c r="DT10" s="41"/>
      <c r="DU10" s="41"/>
      <c r="DV10" s="44" t="str">
        <f ca="1">IF(AND(DW9&lt;&gt;"",ISNUMBER(DV9)),DV9+1,"")</f>
        <v/>
      </c>
      <c r="DW10" s="39"/>
      <c r="DX10" s="41"/>
      <c r="DY10" s="41"/>
      <c r="DZ10" s="41"/>
      <c r="EA10" s="44" t="str">
        <f ca="1">IF(AND(EB9&lt;&gt;"",ISNUMBER(EA9)),EA9+1,"")</f>
        <v/>
      </c>
      <c r="EB10" s="39"/>
      <c r="EC10" s="41"/>
      <c r="ED10" s="41"/>
      <c r="EE10" s="41"/>
      <c r="EF10" s="44" t="str">
        <f ca="1">IF(AND(EG9&lt;&gt;"",ISNUMBER(EF9)),EF9+1,"")</f>
        <v/>
      </c>
      <c r="EG10" s="39"/>
      <c r="EH10" s="41"/>
      <c r="EI10" s="41"/>
      <c r="EJ10" s="41"/>
      <c r="EK10" s="44" t="str">
        <f ca="1">IF(AND(EL9&lt;&gt;"",ISNUMBER(EK9)),EK9+1,"")</f>
        <v/>
      </c>
      <c r="EL10" s="39"/>
      <c r="EM10" s="41"/>
      <c r="EN10" s="41"/>
      <c r="EO10" s="41"/>
      <c r="EP10" s="44" t="str">
        <f ca="1">IF(AND(EQ9&lt;&gt;"",ISNUMBER(EP9)),EP9+1,"")</f>
        <v/>
      </c>
      <c r="EQ10" s="39"/>
      <c r="ER10" s="41"/>
      <c r="ES10" s="41"/>
      <c r="ET10" s="41"/>
      <c r="EU10" s="44" t="str">
        <f ca="1">IF(AND(EV9&lt;&gt;"",ISNUMBER(EU9)),EU9+1,"")</f>
        <v/>
      </c>
      <c r="EV10" s="39"/>
      <c r="EW10" s="41"/>
      <c r="EX10" s="41"/>
      <c r="EY10" s="41"/>
      <c r="EZ10" s="44" t="str">
        <f ca="1">IF(AND(FA9&lt;&gt;"",ISNUMBER(EZ9)),EZ9+1,"")</f>
        <v/>
      </c>
      <c r="FA10" s="39"/>
      <c r="FB10" s="41"/>
      <c r="FC10" s="41"/>
      <c r="FD10" s="41"/>
      <c r="FE10" s="44" t="str">
        <f ca="1">IF(AND(FF9&lt;&gt;"",ISNUMBER(FE9)),FE9+1,"")</f>
        <v/>
      </c>
      <c r="FF10" s="39"/>
      <c r="FG10" s="41"/>
      <c r="FH10" s="41"/>
      <c r="FI10" s="41"/>
      <c r="FJ10" s="44" t="str">
        <f ca="1">IF(AND(FK9&lt;&gt;"",ISNUMBER(FJ9)),FJ9+1,"")</f>
        <v/>
      </c>
      <c r="FK10" s="39"/>
      <c r="FL10" s="41"/>
      <c r="FM10" s="41"/>
      <c r="FN10" s="41"/>
      <c r="FO10" s="44" t="str">
        <f ca="1">IF(AND(FP9&lt;&gt;"",ISNUMBER(FO9)),FO9+1,"")</f>
        <v/>
      </c>
      <c r="FP10" s="39"/>
      <c r="FQ10" s="41"/>
      <c r="FR10" s="41"/>
      <c r="FS10" s="41"/>
      <c r="FT10" s="44" t="str">
        <f ca="1">IF(AND(FU9&lt;&gt;"",ISNUMBER(FT9)),FT9+1,"")</f>
        <v/>
      </c>
      <c r="FU10" s="39"/>
      <c r="FV10" s="41"/>
      <c r="FW10" s="41"/>
      <c r="FX10" s="41"/>
      <c r="FY10" s="44" t="str">
        <f ca="1">IF(AND(FZ9&lt;&gt;"",ISNUMBER(FY9)),FY9+1,"")</f>
        <v/>
      </c>
      <c r="FZ10" s="39"/>
      <c r="GA10" s="41"/>
      <c r="GB10" s="41"/>
      <c r="GC10" s="41"/>
      <c r="GD10" s="44" t="str">
        <f ca="1">IF(AND(GE9&lt;&gt;"",ISNUMBER(GD9)),GD9+1,"")</f>
        <v/>
      </c>
      <c r="GE10" s="39"/>
      <c r="GF10" s="41"/>
      <c r="GG10" s="41"/>
      <c r="GH10" s="41"/>
      <c r="GI10" s="44" t="str">
        <f ca="1">IF(AND(GJ9&lt;&gt;"",ISNUMBER(GI9)),GI9+1,"")</f>
        <v/>
      </c>
      <c r="GJ10" s="39"/>
      <c r="GK10" s="41"/>
      <c r="GL10" s="41"/>
      <c r="GM10" s="41"/>
      <c r="GN10" s="44" t="str">
        <f ca="1">IF(AND(GO9&lt;&gt;"",ISNUMBER(GN9)),GN9+1,"")</f>
        <v/>
      </c>
      <c r="GO10" s="39"/>
      <c r="GP10" s="41"/>
      <c r="GQ10" s="41"/>
      <c r="GR10" s="41"/>
      <c r="GS10" s="44" t="str">
        <f ca="1">IF(AND(GT9&lt;&gt;"",ISNUMBER(GS9)),GS9+1,"")</f>
        <v/>
      </c>
      <c r="GT10" s="39"/>
      <c r="GU10" s="41"/>
      <c r="GV10" s="41"/>
      <c r="GW10" s="41"/>
      <c r="GX10" s="44" t="str">
        <f ca="1">IF(AND(GY9&lt;&gt;"",ISNUMBER(GX9)),GX9+1,"")</f>
        <v/>
      </c>
      <c r="GY10" s="39"/>
      <c r="GZ10" s="41"/>
      <c r="HA10" s="41"/>
      <c r="HB10" s="41"/>
      <c r="HC10" s="44" t="str">
        <f ca="1">IF(AND(HD9&lt;&gt;"",ISNUMBER(HC9)),HC9+1,"")</f>
        <v/>
      </c>
      <c r="HD10" s="39"/>
      <c r="HE10" s="41"/>
      <c r="HF10" s="41"/>
      <c r="HG10" s="41"/>
      <c r="HH10" s="44" t="str">
        <f ca="1">IF(AND(HI9&lt;&gt;"",ISNUMBER(HH9)),HH9+1,"")</f>
        <v/>
      </c>
      <c r="HI10" s="39"/>
      <c r="HJ10" s="41"/>
      <c r="HK10" s="41"/>
      <c r="HL10" s="41"/>
      <c r="HM10" s="44" t="str">
        <f ca="1">IF(AND(HN9&lt;&gt;"",ISNUMBER(HM9)),HM9+1,"")</f>
        <v/>
      </c>
      <c r="HN10" s="39"/>
      <c r="HO10" s="41"/>
      <c r="HP10" s="41"/>
      <c r="HQ10" s="41"/>
      <c r="HR10" s="44" t="str">
        <f ca="1">IF(AND(HS9&lt;&gt;"",ISNUMBER(HR9)),HR9+1,"")</f>
        <v/>
      </c>
      <c r="HS10" s="39"/>
      <c r="HT10" s="41"/>
      <c r="HU10" s="41"/>
      <c r="HV10" s="41"/>
      <c r="HW10" s="44" t="str">
        <f ca="1">IF(AND(HX9&lt;&gt;"",ISNUMBER(HW9)),HW9+1,"")</f>
        <v/>
      </c>
      <c r="HX10" s="39"/>
      <c r="HY10" s="41"/>
      <c r="HZ10" s="41"/>
      <c r="IA10" s="41"/>
      <c r="IB10" s="44" t="str">
        <f ca="1">IF(AND(IC9&lt;&gt;"",ISNUMBER(IB9)),IB9+1,"")</f>
        <v/>
      </c>
      <c r="IC10" s="39"/>
      <c r="ID10" s="41"/>
      <c r="IE10" s="41"/>
      <c r="IF10" s="41"/>
      <c r="IG10" s="44" t="str">
        <f ca="1">IF(AND(IH9&lt;&gt;"",ISNUMBER(IG9)),IG9+1,"")</f>
        <v/>
      </c>
      <c r="IH10" s="39"/>
      <c r="II10" s="41"/>
      <c r="IJ10" s="41"/>
      <c r="IK10" s="41"/>
      <c r="IL10" s="44" t="str">
        <f ca="1">IF(AND(IM9&lt;&gt;"",ISNUMBER(IL9)),IL9+1,"")</f>
        <v/>
      </c>
      <c r="IM10" s="39"/>
      <c r="IN10" s="41"/>
      <c r="IO10" s="41"/>
      <c r="IP10" s="41"/>
    </row>
    <row r="11" spans="1:250" s="24" customFormat="1" x14ac:dyDescent="0.2">
      <c r="A11" s="44">
        <f t="shared" ref="A11:A18" ca="1" si="0">IF(AND(B10&lt;&gt;"",ISNUMBER(A10)),A10+1,"")</f>
        <v>3</v>
      </c>
      <c r="B11" s="39" t="s">
        <v>1850</v>
      </c>
      <c r="C11" s="41">
        <v>3600</v>
      </c>
      <c r="D11" s="41">
        <v>3200</v>
      </c>
      <c r="E11" s="41">
        <v>50</v>
      </c>
      <c r="F11" s="44">
        <f t="shared" ref="F11:F18" ca="1" si="1">IF(AND(G10&lt;&gt;"",ISNUMBER(F10)),F10+1,"")</f>
        <v>3</v>
      </c>
      <c r="G11" s="39" t="s">
        <v>1849</v>
      </c>
      <c r="H11" s="41">
        <v>10</v>
      </c>
      <c r="I11" s="41">
        <v>5</v>
      </c>
      <c r="J11" s="41">
        <v>2</v>
      </c>
      <c r="K11" s="44">
        <f t="shared" ref="K11:K18" ca="1" si="2">IF(AND(L10&lt;&gt;"",ISNUMBER(K10)),K10+1,"")</f>
        <v>3</v>
      </c>
      <c r="L11" s="39" t="s">
        <v>1854</v>
      </c>
      <c r="M11" s="41">
        <v>2400</v>
      </c>
      <c r="N11" s="41">
        <v>2000</v>
      </c>
      <c r="O11" s="41">
        <v>50</v>
      </c>
      <c r="P11" s="44">
        <f t="shared" ref="P11:P18" ca="1" si="3">IF(AND(Q10&lt;&gt;"",ISNUMBER(P10)),P10+1,"")</f>
        <v>3</v>
      </c>
      <c r="Q11" s="39" t="s">
        <v>1855</v>
      </c>
      <c r="R11" s="41">
        <v>3600</v>
      </c>
      <c r="S11" s="41">
        <v>3200</v>
      </c>
      <c r="T11" s="41">
        <v>50</v>
      </c>
      <c r="U11" s="44">
        <f t="shared" ref="U11:U18" ca="1" si="4">IF(AND(V10&lt;&gt;"",ISNUMBER(U10)),U10+1,"")</f>
        <v>3</v>
      </c>
      <c r="V11" s="39" t="s">
        <v>1849</v>
      </c>
      <c r="W11" s="41">
        <v>10</v>
      </c>
      <c r="X11" s="41">
        <v>5</v>
      </c>
      <c r="Y11" s="41">
        <v>2</v>
      </c>
      <c r="Z11" s="44">
        <f t="shared" ref="Z11:Z18" ca="1" si="5">IF(AND(AA10&lt;&gt;"",ISNUMBER(Z10)),Z10+1,"")</f>
        <v>3</v>
      </c>
      <c r="AA11" s="39"/>
      <c r="AB11" s="41"/>
      <c r="AC11" s="41"/>
      <c r="AD11" s="41"/>
      <c r="AE11" s="44">
        <f t="shared" ref="AE11:AE18" ca="1" si="6">IF(AND(AF10&lt;&gt;"",ISNUMBER(AE10)),AE10+1,"")</f>
        <v>3</v>
      </c>
      <c r="AF11" s="39"/>
      <c r="AG11" s="41"/>
      <c r="AH11" s="41"/>
      <c r="AI11" s="41"/>
      <c r="AJ11" s="44" t="str">
        <f t="shared" ref="AJ11:AJ18" ca="1" si="7">IF(AND(AK10&lt;&gt;"",ISNUMBER(AJ10)),AJ10+1,"")</f>
        <v/>
      </c>
      <c r="AK11" s="39"/>
      <c r="AL11" s="41"/>
      <c r="AM11" s="41"/>
      <c r="AN11" s="41"/>
      <c r="AO11" s="44" t="str">
        <f t="shared" ref="AO11:AO18" ca="1" si="8">IF(AND(AP10&lt;&gt;"",ISNUMBER(AO10)),AO10+1,"")</f>
        <v/>
      </c>
      <c r="AP11" s="39"/>
      <c r="AQ11" s="41"/>
      <c r="AR11" s="41"/>
      <c r="AS11" s="41"/>
      <c r="AT11" s="44" t="str">
        <f t="shared" ref="AT11:AT18" ca="1" si="9">IF(AND(AU10&lt;&gt;"",ISNUMBER(AT10)),AT10+1,"")</f>
        <v/>
      </c>
      <c r="AU11" s="39"/>
      <c r="AV11" s="41"/>
      <c r="AW11" s="41"/>
      <c r="AX11" s="41"/>
      <c r="AY11" s="44" t="str">
        <f t="shared" ref="AY11:AY18" ca="1" si="10">IF(AND(AZ10&lt;&gt;"",ISNUMBER(AY10)),AY10+1,"")</f>
        <v/>
      </c>
      <c r="AZ11" s="39"/>
      <c r="BA11" s="41"/>
      <c r="BB11" s="41"/>
      <c r="BC11" s="41"/>
      <c r="BD11" s="44" t="str">
        <f t="shared" ref="BD11:BD18" ca="1" si="11">IF(AND(BE10&lt;&gt;"",ISNUMBER(BD10)),BD10+1,"")</f>
        <v/>
      </c>
      <c r="BE11" s="39"/>
      <c r="BF11" s="41"/>
      <c r="BG11" s="41"/>
      <c r="BH11" s="41"/>
      <c r="BI11" s="44" t="str">
        <f t="shared" ref="BI11:BI18" ca="1" si="12">IF(AND(BJ10&lt;&gt;"",ISNUMBER(BI10)),BI10+1,"")</f>
        <v/>
      </c>
      <c r="BJ11" s="39"/>
      <c r="BK11" s="41"/>
      <c r="BL11" s="41"/>
      <c r="BM11" s="41"/>
      <c r="BN11" s="44" t="str">
        <f t="shared" ref="BN11:BN18" ca="1" si="13">IF(AND(BO10&lt;&gt;"",ISNUMBER(BN10)),BN10+1,"")</f>
        <v/>
      </c>
      <c r="BO11" s="39"/>
      <c r="BP11" s="41"/>
      <c r="BQ11" s="41"/>
      <c r="BR11" s="41"/>
      <c r="BS11" s="44">
        <f t="shared" ref="BS11:BS18" ca="1" si="14">IF(AND(BT10&lt;&gt;"",ISNUMBER(BS10)),BS10+1,"")</f>
        <v>3</v>
      </c>
      <c r="BT11" s="39"/>
      <c r="BU11" s="41"/>
      <c r="BV11" s="41"/>
      <c r="BW11" s="41"/>
      <c r="BX11" s="44" t="str">
        <f t="shared" ref="BX11:BX18" ca="1" si="15">IF(AND(BY10&lt;&gt;"",ISNUMBER(BX10)),BX10+1,"")</f>
        <v/>
      </c>
      <c r="BY11" s="39"/>
      <c r="BZ11" s="41"/>
      <c r="CA11" s="41"/>
      <c r="CB11" s="41"/>
      <c r="CC11" s="44" t="str">
        <f t="shared" ref="CC11:CC18" ca="1" si="16">IF(AND(CD10&lt;&gt;"",ISNUMBER(CC10)),CC10+1,"")</f>
        <v/>
      </c>
      <c r="CD11" s="39"/>
      <c r="CE11" s="41"/>
      <c r="CF11" s="41"/>
      <c r="CG11" s="41"/>
      <c r="CH11" s="44" t="str">
        <f t="shared" ref="CH11:CH18" ca="1" si="17">IF(AND(CI10&lt;&gt;"",ISNUMBER(CH10)),CH10+1,"")</f>
        <v/>
      </c>
      <c r="CI11" s="39"/>
      <c r="CJ11" s="41"/>
      <c r="CK11" s="41"/>
      <c r="CL11" s="41"/>
      <c r="CM11" s="44" t="str">
        <f t="shared" ref="CM11:CM18" ca="1" si="18">IF(AND(CN10&lt;&gt;"",ISNUMBER(CM10)),CM10+1,"")</f>
        <v/>
      </c>
      <c r="CN11" s="39"/>
      <c r="CO11" s="41"/>
      <c r="CP11" s="41"/>
      <c r="CQ11" s="41"/>
      <c r="CR11" s="44" t="str">
        <f t="shared" ref="CR11:CR18" ca="1" si="19">IF(AND(CS10&lt;&gt;"",ISNUMBER(CR10)),CR10+1,"")</f>
        <v/>
      </c>
      <c r="CS11" s="39"/>
      <c r="CT11" s="41"/>
      <c r="CU11" s="41"/>
      <c r="CV11" s="41"/>
      <c r="CW11" s="44" t="str">
        <f t="shared" ref="CW11:CW18" ca="1" si="20">IF(AND(CX10&lt;&gt;"",ISNUMBER(CW10)),CW10+1,"")</f>
        <v/>
      </c>
      <c r="CX11" s="39"/>
      <c r="CY11" s="41"/>
      <c r="CZ11" s="41"/>
      <c r="DA11" s="41"/>
      <c r="DB11" s="44" t="str">
        <f t="shared" ref="DB11:DB18" ca="1" si="21">IF(AND(DC10&lt;&gt;"",ISNUMBER(DB10)),DB10+1,"")</f>
        <v/>
      </c>
      <c r="DC11" s="39"/>
      <c r="DD11" s="41"/>
      <c r="DE11" s="41"/>
      <c r="DF11" s="41"/>
      <c r="DG11" s="44" t="str">
        <f t="shared" ref="DG11:DG18" ca="1" si="22">IF(AND(DH10&lt;&gt;"",ISNUMBER(DG10)),DG10+1,"")</f>
        <v/>
      </c>
      <c r="DH11" s="39"/>
      <c r="DI11" s="41"/>
      <c r="DJ11" s="41"/>
      <c r="DK11" s="41"/>
      <c r="DL11" s="44" t="str">
        <f t="shared" ref="DL11:DL18" ca="1" si="23">IF(AND(DM10&lt;&gt;"",ISNUMBER(DL10)),DL10+1,"")</f>
        <v/>
      </c>
      <c r="DM11" s="39"/>
      <c r="DN11" s="41"/>
      <c r="DO11" s="41"/>
      <c r="DP11" s="41"/>
      <c r="DQ11" s="44" t="str">
        <f t="shared" ref="DQ11:DQ18" ca="1" si="24">IF(AND(DR10&lt;&gt;"",ISNUMBER(DQ10)),DQ10+1,"")</f>
        <v/>
      </c>
      <c r="DR11" s="39"/>
      <c r="DS11" s="41"/>
      <c r="DT11" s="41"/>
      <c r="DU11" s="41"/>
      <c r="DV11" s="44" t="str">
        <f t="shared" ref="DV11:DV18" ca="1" si="25">IF(AND(DW10&lt;&gt;"",ISNUMBER(DV10)),DV10+1,"")</f>
        <v/>
      </c>
      <c r="DW11" s="39"/>
      <c r="DX11" s="41"/>
      <c r="DY11" s="41"/>
      <c r="DZ11" s="41"/>
      <c r="EA11" s="44" t="str">
        <f t="shared" ref="EA11:EA18" ca="1" si="26">IF(AND(EB10&lt;&gt;"",ISNUMBER(EA10)),EA10+1,"")</f>
        <v/>
      </c>
      <c r="EB11" s="39"/>
      <c r="EC11" s="41"/>
      <c r="ED11" s="41"/>
      <c r="EE11" s="41"/>
      <c r="EF11" s="44" t="str">
        <f t="shared" ref="EF11:EF18" ca="1" si="27">IF(AND(EG10&lt;&gt;"",ISNUMBER(EF10)),EF10+1,"")</f>
        <v/>
      </c>
      <c r="EG11" s="39"/>
      <c r="EH11" s="41"/>
      <c r="EI11" s="41"/>
      <c r="EJ11" s="41"/>
      <c r="EK11" s="44" t="str">
        <f t="shared" ref="EK11:EK18" ca="1" si="28">IF(AND(EL10&lt;&gt;"",ISNUMBER(EK10)),EK10+1,"")</f>
        <v/>
      </c>
      <c r="EL11" s="39"/>
      <c r="EM11" s="41"/>
      <c r="EN11" s="41"/>
      <c r="EO11" s="41"/>
      <c r="EP11" s="44" t="str">
        <f t="shared" ref="EP11:EP18" ca="1" si="29">IF(AND(EQ10&lt;&gt;"",ISNUMBER(EP10)),EP10+1,"")</f>
        <v/>
      </c>
      <c r="EQ11" s="39"/>
      <c r="ER11" s="41"/>
      <c r="ES11" s="41"/>
      <c r="ET11" s="41"/>
      <c r="EU11" s="44" t="str">
        <f t="shared" ref="EU11:EU18" ca="1" si="30">IF(AND(EV10&lt;&gt;"",ISNUMBER(EU10)),EU10+1,"")</f>
        <v/>
      </c>
      <c r="EV11" s="39"/>
      <c r="EW11" s="41"/>
      <c r="EX11" s="41"/>
      <c r="EY11" s="41"/>
      <c r="EZ11" s="44" t="str">
        <f t="shared" ref="EZ11:EZ18" ca="1" si="31">IF(AND(FA10&lt;&gt;"",ISNUMBER(EZ10)),EZ10+1,"")</f>
        <v/>
      </c>
      <c r="FA11" s="39"/>
      <c r="FB11" s="41"/>
      <c r="FC11" s="41"/>
      <c r="FD11" s="41"/>
      <c r="FE11" s="44" t="str">
        <f t="shared" ref="FE11:FE18" ca="1" si="32">IF(AND(FF10&lt;&gt;"",ISNUMBER(FE10)),FE10+1,"")</f>
        <v/>
      </c>
      <c r="FF11" s="39"/>
      <c r="FG11" s="41"/>
      <c r="FH11" s="41"/>
      <c r="FI11" s="41"/>
      <c r="FJ11" s="44" t="str">
        <f t="shared" ref="FJ11:FJ18" ca="1" si="33">IF(AND(FK10&lt;&gt;"",ISNUMBER(FJ10)),FJ10+1,"")</f>
        <v/>
      </c>
      <c r="FK11" s="39"/>
      <c r="FL11" s="41"/>
      <c r="FM11" s="41"/>
      <c r="FN11" s="41"/>
      <c r="FO11" s="44" t="str">
        <f t="shared" ref="FO11:FO18" ca="1" si="34">IF(AND(FP10&lt;&gt;"",ISNUMBER(FO10)),FO10+1,"")</f>
        <v/>
      </c>
      <c r="FP11" s="39"/>
      <c r="FQ11" s="41"/>
      <c r="FR11" s="41"/>
      <c r="FS11" s="41"/>
      <c r="FT11" s="44" t="str">
        <f t="shared" ref="FT11:FT18" ca="1" si="35">IF(AND(FU10&lt;&gt;"",ISNUMBER(FT10)),FT10+1,"")</f>
        <v/>
      </c>
      <c r="FU11" s="39"/>
      <c r="FV11" s="41"/>
      <c r="FW11" s="41"/>
      <c r="FX11" s="41"/>
      <c r="FY11" s="44" t="str">
        <f t="shared" ref="FY11:FY18" ca="1" si="36">IF(AND(FZ10&lt;&gt;"",ISNUMBER(FY10)),FY10+1,"")</f>
        <v/>
      </c>
      <c r="FZ11" s="39"/>
      <c r="GA11" s="41"/>
      <c r="GB11" s="41"/>
      <c r="GC11" s="41"/>
      <c r="GD11" s="44" t="str">
        <f t="shared" ref="GD11:GD18" ca="1" si="37">IF(AND(GE10&lt;&gt;"",ISNUMBER(GD10)),GD10+1,"")</f>
        <v/>
      </c>
      <c r="GE11" s="39"/>
      <c r="GF11" s="41"/>
      <c r="GG11" s="41"/>
      <c r="GH11" s="41"/>
      <c r="GI11" s="44" t="str">
        <f t="shared" ref="GI11:GI18" ca="1" si="38">IF(AND(GJ10&lt;&gt;"",ISNUMBER(GI10)),GI10+1,"")</f>
        <v/>
      </c>
      <c r="GJ11" s="39"/>
      <c r="GK11" s="41"/>
      <c r="GL11" s="41"/>
      <c r="GM11" s="41"/>
      <c r="GN11" s="44" t="str">
        <f t="shared" ref="GN11:GN18" ca="1" si="39">IF(AND(GO10&lt;&gt;"",ISNUMBER(GN10)),GN10+1,"")</f>
        <v/>
      </c>
      <c r="GO11" s="39"/>
      <c r="GP11" s="41"/>
      <c r="GQ11" s="41"/>
      <c r="GR11" s="41"/>
      <c r="GS11" s="44" t="str">
        <f t="shared" ref="GS11:GS18" ca="1" si="40">IF(AND(GT10&lt;&gt;"",ISNUMBER(GS10)),GS10+1,"")</f>
        <v/>
      </c>
      <c r="GT11" s="39"/>
      <c r="GU11" s="41"/>
      <c r="GV11" s="41"/>
      <c r="GW11" s="41"/>
      <c r="GX11" s="44" t="str">
        <f t="shared" ref="GX11:GX18" ca="1" si="41">IF(AND(GY10&lt;&gt;"",ISNUMBER(GX10)),GX10+1,"")</f>
        <v/>
      </c>
      <c r="GY11" s="39"/>
      <c r="GZ11" s="41"/>
      <c r="HA11" s="41"/>
      <c r="HB11" s="41"/>
      <c r="HC11" s="44" t="str">
        <f t="shared" ref="HC11:HC18" ca="1" si="42">IF(AND(HD10&lt;&gt;"",ISNUMBER(HC10)),HC10+1,"")</f>
        <v/>
      </c>
      <c r="HD11" s="39"/>
      <c r="HE11" s="41"/>
      <c r="HF11" s="41"/>
      <c r="HG11" s="41"/>
      <c r="HH11" s="44" t="str">
        <f t="shared" ref="HH11:HH18" ca="1" si="43">IF(AND(HI10&lt;&gt;"",ISNUMBER(HH10)),HH10+1,"")</f>
        <v/>
      </c>
      <c r="HI11" s="39"/>
      <c r="HJ11" s="41"/>
      <c r="HK11" s="41"/>
      <c r="HL11" s="41"/>
      <c r="HM11" s="44" t="str">
        <f t="shared" ref="HM11:HM18" ca="1" si="44">IF(AND(HN10&lt;&gt;"",ISNUMBER(HM10)),HM10+1,"")</f>
        <v/>
      </c>
      <c r="HN11" s="39"/>
      <c r="HO11" s="41"/>
      <c r="HP11" s="41"/>
      <c r="HQ11" s="41"/>
      <c r="HR11" s="44" t="str">
        <f t="shared" ref="HR11:HR18" ca="1" si="45">IF(AND(HS10&lt;&gt;"",ISNUMBER(HR10)),HR10+1,"")</f>
        <v/>
      </c>
      <c r="HS11" s="39"/>
      <c r="HT11" s="41"/>
      <c r="HU11" s="41"/>
      <c r="HV11" s="41"/>
      <c r="HW11" s="44" t="str">
        <f t="shared" ref="HW11:HW18" ca="1" si="46">IF(AND(HX10&lt;&gt;"",ISNUMBER(HW10)),HW10+1,"")</f>
        <v/>
      </c>
      <c r="HX11" s="39"/>
      <c r="HY11" s="41"/>
      <c r="HZ11" s="41"/>
      <c r="IA11" s="41"/>
      <c r="IB11" s="44" t="str">
        <f t="shared" ref="IB11:IB18" ca="1" si="47">IF(AND(IC10&lt;&gt;"",ISNUMBER(IB10)),IB10+1,"")</f>
        <v/>
      </c>
      <c r="IC11" s="39"/>
      <c r="ID11" s="41"/>
      <c r="IE11" s="41"/>
      <c r="IF11" s="41"/>
      <c r="IG11" s="44" t="str">
        <f t="shared" ref="IG11:IG18" ca="1" si="48">IF(AND(IH10&lt;&gt;"",ISNUMBER(IG10)),IG10+1,"")</f>
        <v/>
      </c>
      <c r="IH11" s="39"/>
      <c r="II11" s="41"/>
      <c r="IJ11" s="41"/>
      <c r="IK11" s="41"/>
      <c r="IL11" s="44" t="str">
        <f t="shared" ref="IL11:IL18" ca="1" si="49">IF(AND(IM10&lt;&gt;"",ISNUMBER(IL10)),IL10+1,"")</f>
        <v/>
      </c>
      <c r="IM11" s="39"/>
      <c r="IN11" s="41"/>
      <c r="IO11" s="41"/>
      <c r="IP11" s="41"/>
    </row>
    <row r="12" spans="1:250" s="24" customFormat="1" x14ac:dyDescent="0.2">
      <c r="A12" s="44">
        <f t="shared" ca="1" si="0"/>
        <v>4</v>
      </c>
      <c r="B12" s="39"/>
      <c r="C12" s="41"/>
      <c r="D12" s="41"/>
      <c r="E12" s="41"/>
      <c r="F12" s="44">
        <f t="shared" ca="1" si="1"/>
        <v>4</v>
      </c>
      <c r="G12" s="39"/>
      <c r="H12" s="41"/>
      <c r="I12" s="41"/>
      <c r="J12" s="41"/>
      <c r="K12" s="44">
        <f t="shared" ca="1" si="2"/>
        <v>4</v>
      </c>
      <c r="L12" s="39" t="s">
        <v>1849</v>
      </c>
      <c r="M12" s="41">
        <v>10</v>
      </c>
      <c r="N12" s="41">
        <v>5</v>
      </c>
      <c r="O12" s="41">
        <v>2</v>
      </c>
      <c r="P12" s="44">
        <f t="shared" ca="1" si="3"/>
        <v>4</v>
      </c>
      <c r="Q12" s="39" t="s">
        <v>1849</v>
      </c>
      <c r="R12" s="41">
        <v>10</v>
      </c>
      <c r="S12" s="41">
        <v>5</v>
      </c>
      <c r="T12" s="41">
        <v>2</v>
      </c>
      <c r="U12" s="44">
        <f t="shared" ca="1" si="4"/>
        <v>4</v>
      </c>
      <c r="V12" s="39"/>
      <c r="W12" s="41"/>
      <c r="X12" s="41"/>
      <c r="Y12" s="41"/>
      <c r="Z12" s="44" t="str">
        <f t="shared" ca="1" si="5"/>
        <v/>
      </c>
      <c r="AA12" s="39"/>
      <c r="AB12" s="41"/>
      <c r="AC12" s="41"/>
      <c r="AD12" s="41"/>
      <c r="AE12" s="44" t="str">
        <f t="shared" ca="1" si="6"/>
        <v/>
      </c>
      <c r="AF12" s="39"/>
      <c r="AG12" s="41"/>
      <c r="AH12" s="41"/>
      <c r="AI12" s="41"/>
      <c r="AJ12" s="44" t="str">
        <f t="shared" ca="1" si="7"/>
        <v/>
      </c>
      <c r="AK12" s="39"/>
      <c r="AL12" s="41"/>
      <c r="AM12" s="41"/>
      <c r="AN12" s="41"/>
      <c r="AO12" s="44" t="str">
        <f t="shared" ca="1" si="8"/>
        <v/>
      </c>
      <c r="AP12" s="39"/>
      <c r="AQ12" s="41"/>
      <c r="AR12" s="41"/>
      <c r="AS12" s="41"/>
      <c r="AT12" s="44" t="str">
        <f t="shared" ca="1" si="9"/>
        <v/>
      </c>
      <c r="AU12" s="39"/>
      <c r="AV12" s="41"/>
      <c r="AW12" s="41"/>
      <c r="AX12" s="41"/>
      <c r="AY12" s="44" t="str">
        <f t="shared" ca="1" si="10"/>
        <v/>
      </c>
      <c r="AZ12" s="39"/>
      <c r="BA12" s="41"/>
      <c r="BB12" s="41"/>
      <c r="BC12" s="41"/>
      <c r="BD12" s="44" t="str">
        <f t="shared" ca="1" si="11"/>
        <v/>
      </c>
      <c r="BE12" s="39"/>
      <c r="BF12" s="41"/>
      <c r="BG12" s="41"/>
      <c r="BH12" s="41"/>
      <c r="BI12" s="44" t="str">
        <f t="shared" ca="1" si="12"/>
        <v/>
      </c>
      <c r="BJ12" s="39"/>
      <c r="BK12" s="41"/>
      <c r="BL12" s="41"/>
      <c r="BM12" s="41"/>
      <c r="BN12" s="44" t="str">
        <f t="shared" ca="1" si="13"/>
        <v/>
      </c>
      <c r="BO12" s="39"/>
      <c r="BP12" s="41"/>
      <c r="BQ12" s="41"/>
      <c r="BR12" s="41"/>
      <c r="BS12" s="44" t="str">
        <f t="shared" ca="1" si="14"/>
        <v/>
      </c>
      <c r="BT12" s="39"/>
      <c r="BU12" s="41"/>
      <c r="BV12" s="41"/>
      <c r="BW12" s="41"/>
      <c r="BX12" s="44" t="str">
        <f t="shared" ca="1" si="15"/>
        <v/>
      </c>
      <c r="BY12" s="39"/>
      <c r="BZ12" s="41"/>
      <c r="CA12" s="41"/>
      <c r="CB12" s="41"/>
      <c r="CC12" s="44" t="str">
        <f t="shared" ca="1" si="16"/>
        <v/>
      </c>
      <c r="CD12" s="39"/>
      <c r="CE12" s="41"/>
      <c r="CF12" s="41"/>
      <c r="CG12" s="41"/>
      <c r="CH12" s="44" t="str">
        <f t="shared" ca="1" si="17"/>
        <v/>
      </c>
      <c r="CI12" s="39"/>
      <c r="CJ12" s="41"/>
      <c r="CK12" s="41"/>
      <c r="CL12" s="41"/>
      <c r="CM12" s="44" t="str">
        <f t="shared" ca="1" si="18"/>
        <v/>
      </c>
      <c r="CN12" s="39"/>
      <c r="CO12" s="41"/>
      <c r="CP12" s="41"/>
      <c r="CQ12" s="41"/>
      <c r="CR12" s="44" t="str">
        <f t="shared" ca="1" si="19"/>
        <v/>
      </c>
      <c r="CS12" s="39"/>
      <c r="CT12" s="41"/>
      <c r="CU12" s="41"/>
      <c r="CV12" s="41"/>
      <c r="CW12" s="44" t="str">
        <f t="shared" ca="1" si="20"/>
        <v/>
      </c>
      <c r="CX12" s="39"/>
      <c r="CY12" s="41"/>
      <c r="CZ12" s="41"/>
      <c r="DA12" s="41"/>
      <c r="DB12" s="44" t="str">
        <f t="shared" ca="1" si="21"/>
        <v/>
      </c>
      <c r="DC12" s="39"/>
      <c r="DD12" s="41"/>
      <c r="DE12" s="41"/>
      <c r="DF12" s="41"/>
      <c r="DG12" s="44" t="str">
        <f t="shared" ca="1" si="22"/>
        <v/>
      </c>
      <c r="DH12" s="39"/>
      <c r="DI12" s="41"/>
      <c r="DJ12" s="41"/>
      <c r="DK12" s="41"/>
      <c r="DL12" s="44" t="str">
        <f t="shared" ca="1" si="23"/>
        <v/>
      </c>
      <c r="DM12" s="39"/>
      <c r="DN12" s="41"/>
      <c r="DO12" s="41"/>
      <c r="DP12" s="41"/>
      <c r="DQ12" s="44" t="str">
        <f t="shared" ca="1" si="24"/>
        <v/>
      </c>
      <c r="DR12" s="39"/>
      <c r="DS12" s="41"/>
      <c r="DT12" s="41"/>
      <c r="DU12" s="41"/>
      <c r="DV12" s="44" t="str">
        <f t="shared" ca="1" si="25"/>
        <v/>
      </c>
      <c r="DW12" s="39"/>
      <c r="DX12" s="41"/>
      <c r="DY12" s="41"/>
      <c r="DZ12" s="41"/>
      <c r="EA12" s="44" t="str">
        <f t="shared" ca="1" si="26"/>
        <v/>
      </c>
      <c r="EB12" s="39"/>
      <c r="EC12" s="41"/>
      <c r="ED12" s="41"/>
      <c r="EE12" s="41"/>
      <c r="EF12" s="44" t="str">
        <f t="shared" ca="1" si="27"/>
        <v/>
      </c>
      <c r="EG12" s="39"/>
      <c r="EH12" s="41"/>
      <c r="EI12" s="41"/>
      <c r="EJ12" s="41"/>
      <c r="EK12" s="44" t="str">
        <f t="shared" ca="1" si="28"/>
        <v/>
      </c>
      <c r="EL12" s="39"/>
      <c r="EM12" s="41"/>
      <c r="EN12" s="41"/>
      <c r="EO12" s="41"/>
      <c r="EP12" s="44" t="str">
        <f t="shared" ca="1" si="29"/>
        <v/>
      </c>
      <c r="EQ12" s="39"/>
      <c r="ER12" s="41"/>
      <c r="ES12" s="41"/>
      <c r="ET12" s="41"/>
      <c r="EU12" s="44" t="str">
        <f t="shared" ca="1" si="30"/>
        <v/>
      </c>
      <c r="EV12" s="39"/>
      <c r="EW12" s="41"/>
      <c r="EX12" s="41"/>
      <c r="EY12" s="41"/>
      <c r="EZ12" s="44" t="str">
        <f t="shared" ca="1" si="31"/>
        <v/>
      </c>
      <c r="FA12" s="39"/>
      <c r="FB12" s="41"/>
      <c r="FC12" s="41"/>
      <c r="FD12" s="41"/>
      <c r="FE12" s="44" t="str">
        <f t="shared" ca="1" si="32"/>
        <v/>
      </c>
      <c r="FF12" s="39"/>
      <c r="FG12" s="41"/>
      <c r="FH12" s="41"/>
      <c r="FI12" s="41"/>
      <c r="FJ12" s="44" t="str">
        <f t="shared" ca="1" si="33"/>
        <v/>
      </c>
      <c r="FK12" s="39"/>
      <c r="FL12" s="41"/>
      <c r="FM12" s="41"/>
      <c r="FN12" s="41"/>
      <c r="FO12" s="44" t="str">
        <f t="shared" ca="1" si="34"/>
        <v/>
      </c>
      <c r="FP12" s="39"/>
      <c r="FQ12" s="41"/>
      <c r="FR12" s="41"/>
      <c r="FS12" s="41"/>
      <c r="FT12" s="44" t="str">
        <f t="shared" ca="1" si="35"/>
        <v/>
      </c>
      <c r="FU12" s="39"/>
      <c r="FV12" s="41"/>
      <c r="FW12" s="41"/>
      <c r="FX12" s="41"/>
      <c r="FY12" s="44" t="str">
        <f t="shared" ca="1" si="36"/>
        <v/>
      </c>
      <c r="FZ12" s="39"/>
      <c r="GA12" s="41"/>
      <c r="GB12" s="41"/>
      <c r="GC12" s="41"/>
      <c r="GD12" s="44" t="str">
        <f t="shared" ca="1" si="37"/>
        <v/>
      </c>
      <c r="GE12" s="39"/>
      <c r="GF12" s="41"/>
      <c r="GG12" s="41"/>
      <c r="GH12" s="41"/>
      <c r="GI12" s="44" t="str">
        <f t="shared" ca="1" si="38"/>
        <v/>
      </c>
      <c r="GJ12" s="39"/>
      <c r="GK12" s="41"/>
      <c r="GL12" s="41"/>
      <c r="GM12" s="41"/>
      <c r="GN12" s="44" t="str">
        <f t="shared" ca="1" si="39"/>
        <v/>
      </c>
      <c r="GO12" s="39"/>
      <c r="GP12" s="41"/>
      <c r="GQ12" s="41"/>
      <c r="GR12" s="41"/>
      <c r="GS12" s="44" t="str">
        <f t="shared" ca="1" si="40"/>
        <v/>
      </c>
      <c r="GT12" s="39"/>
      <c r="GU12" s="41"/>
      <c r="GV12" s="41"/>
      <c r="GW12" s="41"/>
      <c r="GX12" s="44" t="str">
        <f t="shared" ca="1" si="41"/>
        <v/>
      </c>
      <c r="GY12" s="39"/>
      <c r="GZ12" s="41"/>
      <c r="HA12" s="41"/>
      <c r="HB12" s="41"/>
      <c r="HC12" s="44" t="str">
        <f t="shared" ca="1" si="42"/>
        <v/>
      </c>
      <c r="HD12" s="39"/>
      <c r="HE12" s="41"/>
      <c r="HF12" s="41"/>
      <c r="HG12" s="41"/>
      <c r="HH12" s="44" t="str">
        <f t="shared" ca="1" si="43"/>
        <v/>
      </c>
      <c r="HI12" s="39"/>
      <c r="HJ12" s="41"/>
      <c r="HK12" s="41"/>
      <c r="HL12" s="41"/>
      <c r="HM12" s="44" t="str">
        <f t="shared" ca="1" si="44"/>
        <v/>
      </c>
      <c r="HN12" s="39"/>
      <c r="HO12" s="41"/>
      <c r="HP12" s="41"/>
      <c r="HQ12" s="41"/>
      <c r="HR12" s="44" t="str">
        <f t="shared" ca="1" si="45"/>
        <v/>
      </c>
      <c r="HS12" s="39"/>
      <c r="HT12" s="41"/>
      <c r="HU12" s="41"/>
      <c r="HV12" s="41"/>
      <c r="HW12" s="44" t="str">
        <f t="shared" ca="1" si="46"/>
        <v/>
      </c>
      <c r="HX12" s="39"/>
      <c r="HY12" s="41"/>
      <c r="HZ12" s="41"/>
      <c r="IA12" s="41"/>
      <c r="IB12" s="44" t="str">
        <f t="shared" ca="1" si="47"/>
        <v/>
      </c>
      <c r="IC12" s="39"/>
      <c r="ID12" s="41"/>
      <c r="IE12" s="41"/>
      <c r="IF12" s="41"/>
      <c r="IG12" s="44" t="str">
        <f t="shared" ca="1" si="48"/>
        <v/>
      </c>
      <c r="IH12" s="39"/>
      <c r="II12" s="41"/>
      <c r="IJ12" s="41"/>
      <c r="IK12" s="41"/>
      <c r="IL12" s="44" t="str">
        <f t="shared" ca="1" si="49"/>
        <v/>
      </c>
      <c r="IM12" s="39"/>
      <c r="IN12" s="41"/>
      <c r="IO12" s="41"/>
      <c r="IP12" s="41"/>
    </row>
    <row r="13" spans="1:250" s="24" customFormat="1" x14ac:dyDescent="0.2">
      <c r="A13" s="44" t="str">
        <f t="shared" ca="1" si="0"/>
        <v/>
      </c>
      <c r="B13" s="39"/>
      <c r="C13" s="41"/>
      <c r="D13" s="41"/>
      <c r="E13" s="41"/>
      <c r="F13" s="44" t="str">
        <f t="shared" ca="1" si="1"/>
        <v/>
      </c>
      <c r="G13" s="39"/>
      <c r="H13" s="41"/>
      <c r="I13" s="41"/>
      <c r="J13" s="41"/>
      <c r="K13" s="44">
        <f t="shared" ca="1" si="2"/>
        <v>5</v>
      </c>
      <c r="L13" s="39"/>
      <c r="M13" s="41"/>
      <c r="N13" s="41"/>
      <c r="O13" s="41"/>
      <c r="P13" s="44">
        <f t="shared" ca="1" si="3"/>
        <v>5</v>
      </c>
      <c r="Q13" s="39"/>
      <c r="R13" s="41"/>
      <c r="S13" s="41"/>
      <c r="T13" s="41"/>
      <c r="U13" s="44" t="str">
        <f t="shared" ca="1" si="4"/>
        <v/>
      </c>
      <c r="V13" s="39"/>
      <c r="W13" s="41"/>
      <c r="X13" s="41"/>
      <c r="Y13" s="41"/>
      <c r="Z13" s="44" t="str">
        <f t="shared" ca="1" si="5"/>
        <v/>
      </c>
      <c r="AA13" s="39"/>
      <c r="AB13" s="41"/>
      <c r="AC13" s="41"/>
      <c r="AD13" s="41"/>
      <c r="AE13" s="44" t="str">
        <f t="shared" ca="1" si="6"/>
        <v/>
      </c>
      <c r="AF13" s="39"/>
      <c r="AG13" s="41"/>
      <c r="AH13" s="41"/>
      <c r="AI13" s="41"/>
      <c r="AJ13" s="44" t="str">
        <f t="shared" ca="1" si="7"/>
        <v/>
      </c>
      <c r="AK13" s="39"/>
      <c r="AL13" s="41"/>
      <c r="AM13" s="41"/>
      <c r="AN13" s="41"/>
      <c r="AO13" s="44" t="str">
        <f t="shared" ca="1" si="8"/>
        <v/>
      </c>
      <c r="AP13" s="39"/>
      <c r="AQ13" s="41"/>
      <c r="AR13" s="41"/>
      <c r="AS13" s="41"/>
      <c r="AT13" s="44" t="str">
        <f t="shared" ca="1" si="9"/>
        <v/>
      </c>
      <c r="AU13" s="39"/>
      <c r="AV13" s="41"/>
      <c r="AW13" s="41"/>
      <c r="AX13" s="41"/>
      <c r="AY13" s="44" t="str">
        <f t="shared" ca="1" si="10"/>
        <v/>
      </c>
      <c r="AZ13" s="39"/>
      <c r="BA13" s="41"/>
      <c r="BB13" s="41"/>
      <c r="BC13" s="41"/>
      <c r="BD13" s="44" t="str">
        <f t="shared" ca="1" si="11"/>
        <v/>
      </c>
      <c r="BE13" s="39"/>
      <c r="BF13" s="41"/>
      <c r="BG13" s="41"/>
      <c r="BH13" s="41"/>
      <c r="BI13" s="44" t="str">
        <f t="shared" ca="1" si="12"/>
        <v/>
      </c>
      <c r="BJ13" s="39"/>
      <c r="BK13" s="41"/>
      <c r="BL13" s="41"/>
      <c r="BM13" s="41"/>
      <c r="BN13" s="44" t="str">
        <f t="shared" ca="1" si="13"/>
        <v/>
      </c>
      <c r="BO13" s="39"/>
      <c r="BP13" s="41"/>
      <c r="BQ13" s="41"/>
      <c r="BR13" s="41"/>
      <c r="BS13" s="44" t="str">
        <f t="shared" ca="1" si="14"/>
        <v/>
      </c>
      <c r="BT13" s="39"/>
      <c r="BU13" s="41"/>
      <c r="BV13" s="41"/>
      <c r="BW13" s="41"/>
      <c r="BX13" s="44" t="str">
        <f t="shared" ca="1" si="15"/>
        <v/>
      </c>
      <c r="BY13" s="39"/>
      <c r="BZ13" s="41"/>
      <c r="CA13" s="41"/>
      <c r="CB13" s="41"/>
      <c r="CC13" s="44" t="str">
        <f t="shared" ca="1" si="16"/>
        <v/>
      </c>
      <c r="CD13" s="39"/>
      <c r="CE13" s="41"/>
      <c r="CF13" s="41"/>
      <c r="CG13" s="41"/>
      <c r="CH13" s="44" t="str">
        <f t="shared" ca="1" si="17"/>
        <v/>
      </c>
      <c r="CI13" s="39"/>
      <c r="CJ13" s="41"/>
      <c r="CK13" s="41"/>
      <c r="CL13" s="41"/>
      <c r="CM13" s="44" t="str">
        <f t="shared" ca="1" si="18"/>
        <v/>
      </c>
      <c r="CN13" s="39"/>
      <c r="CO13" s="41"/>
      <c r="CP13" s="41"/>
      <c r="CQ13" s="41"/>
      <c r="CR13" s="44" t="str">
        <f t="shared" ca="1" si="19"/>
        <v/>
      </c>
      <c r="CS13" s="39"/>
      <c r="CT13" s="41"/>
      <c r="CU13" s="41"/>
      <c r="CV13" s="41"/>
      <c r="CW13" s="44" t="str">
        <f t="shared" ca="1" si="20"/>
        <v/>
      </c>
      <c r="CX13" s="39"/>
      <c r="CY13" s="41"/>
      <c r="CZ13" s="41"/>
      <c r="DA13" s="41"/>
      <c r="DB13" s="44" t="str">
        <f t="shared" ca="1" si="21"/>
        <v/>
      </c>
      <c r="DC13" s="39"/>
      <c r="DD13" s="41"/>
      <c r="DE13" s="41"/>
      <c r="DF13" s="41"/>
      <c r="DG13" s="44" t="str">
        <f t="shared" ca="1" si="22"/>
        <v/>
      </c>
      <c r="DH13" s="39"/>
      <c r="DI13" s="41"/>
      <c r="DJ13" s="41"/>
      <c r="DK13" s="41"/>
      <c r="DL13" s="44" t="str">
        <f t="shared" ca="1" si="23"/>
        <v/>
      </c>
      <c r="DM13" s="39"/>
      <c r="DN13" s="41"/>
      <c r="DO13" s="41"/>
      <c r="DP13" s="41"/>
      <c r="DQ13" s="44" t="str">
        <f t="shared" ca="1" si="24"/>
        <v/>
      </c>
      <c r="DR13" s="39"/>
      <c r="DS13" s="41"/>
      <c r="DT13" s="41"/>
      <c r="DU13" s="41"/>
      <c r="DV13" s="44" t="str">
        <f t="shared" ca="1" si="25"/>
        <v/>
      </c>
      <c r="DW13" s="39"/>
      <c r="DX13" s="41"/>
      <c r="DY13" s="41"/>
      <c r="DZ13" s="41"/>
      <c r="EA13" s="44" t="str">
        <f t="shared" ca="1" si="26"/>
        <v/>
      </c>
      <c r="EB13" s="39"/>
      <c r="EC13" s="41"/>
      <c r="ED13" s="41"/>
      <c r="EE13" s="41"/>
      <c r="EF13" s="44" t="str">
        <f t="shared" ca="1" si="27"/>
        <v/>
      </c>
      <c r="EG13" s="39"/>
      <c r="EH13" s="41"/>
      <c r="EI13" s="41"/>
      <c r="EJ13" s="41"/>
      <c r="EK13" s="44" t="str">
        <f t="shared" ca="1" si="28"/>
        <v/>
      </c>
      <c r="EL13" s="39"/>
      <c r="EM13" s="41"/>
      <c r="EN13" s="41"/>
      <c r="EO13" s="41"/>
      <c r="EP13" s="44" t="str">
        <f t="shared" ca="1" si="29"/>
        <v/>
      </c>
      <c r="EQ13" s="39"/>
      <c r="ER13" s="41"/>
      <c r="ES13" s="41"/>
      <c r="ET13" s="41"/>
      <c r="EU13" s="44" t="str">
        <f t="shared" ca="1" si="30"/>
        <v/>
      </c>
      <c r="EV13" s="39"/>
      <c r="EW13" s="41"/>
      <c r="EX13" s="41"/>
      <c r="EY13" s="41"/>
      <c r="EZ13" s="44" t="str">
        <f t="shared" ca="1" si="31"/>
        <v/>
      </c>
      <c r="FA13" s="39"/>
      <c r="FB13" s="41"/>
      <c r="FC13" s="41"/>
      <c r="FD13" s="41"/>
      <c r="FE13" s="44" t="str">
        <f t="shared" ca="1" si="32"/>
        <v/>
      </c>
      <c r="FF13" s="39"/>
      <c r="FG13" s="41"/>
      <c r="FH13" s="41"/>
      <c r="FI13" s="41"/>
      <c r="FJ13" s="44" t="str">
        <f t="shared" ca="1" si="33"/>
        <v/>
      </c>
      <c r="FK13" s="39"/>
      <c r="FL13" s="41"/>
      <c r="FM13" s="41"/>
      <c r="FN13" s="41"/>
      <c r="FO13" s="44" t="str">
        <f t="shared" ca="1" si="34"/>
        <v/>
      </c>
      <c r="FP13" s="39"/>
      <c r="FQ13" s="41"/>
      <c r="FR13" s="41"/>
      <c r="FS13" s="41"/>
      <c r="FT13" s="44" t="str">
        <f t="shared" ca="1" si="35"/>
        <v/>
      </c>
      <c r="FU13" s="39"/>
      <c r="FV13" s="41"/>
      <c r="FW13" s="41"/>
      <c r="FX13" s="41"/>
      <c r="FY13" s="44" t="str">
        <f t="shared" ca="1" si="36"/>
        <v/>
      </c>
      <c r="FZ13" s="39"/>
      <c r="GA13" s="41"/>
      <c r="GB13" s="41"/>
      <c r="GC13" s="41"/>
      <c r="GD13" s="44" t="str">
        <f t="shared" ca="1" si="37"/>
        <v/>
      </c>
      <c r="GE13" s="39"/>
      <c r="GF13" s="41"/>
      <c r="GG13" s="41"/>
      <c r="GH13" s="41"/>
      <c r="GI13" s="44" t="str">
        <f t="shared" ca="1" si="38"/>
        <v/>
      </c>
      <c r="GJ13" s="39"/>
      <c r="GK13" s="41"/>
      <c r="GL13" s="41"/>
      <c r="GM13" s="41"/>
      <c r="GN13" s="44" t="str">
        <f t="shared" ca="1" si="39"/>
        <v/>
      </c>
      <c r="GO13" s="39"/>
      <c r="GP13" s="41"/>
      <c r="GQ13" s="41"/>
      <c r="GR13" s="41"/>
      <c r="GS13" s="44" t="str">
        <f t="shared" ca="1" si="40"/>
        <v/>
      </c>
      <c r="GT13" s="39"/>
      <c r="GU13" s="41"/>
      <c r="GV13" s="41"/>
      <c r="GW13" s="41"/>
      <c r="GX13" s="44" t="str">
        <f t="shared" ca="1" si="41"/>
        <v/>
      </c>
      <c r="GY13" s="39"/>
      <c r="GZ13" s="41"/>
      <c r="HA13" s="41"/>
      <c r="HB13" s="41"/>
      <c r="HC13" s="44" t="str">
        <f t="shared" ca="1" si="42"/>
        <v/>
      </c>
      <c r="HD13" s="39"/>
      <c r="HE13" s="41"/>
      <c r="HF13" s="41"/>
      <c r="HG13" s="41"/>
      <c r="HH13" s="44" t="str">
        <f t="shared" ca="1" si="43"/>
        <v/>
      </c>
      <c r="HI13" s="39"/>
      <c r="HJ13" s="41"/>
      <c r="HK13" s="41"/>
      <c r="HL13" s="41"/>
      <c r="HM13" s="44" t="str">
        <f t="shared" ca="1" si="44"/>
        <v/>
      </c>
      <c r="HN13" s="39"/>
      <c r="HO13" s="41"/>
      <c r="HP13" s="41"/>
      <c r="HQ13" s="41"/>
      <c r="HR13" s="44" t="str">
        <f t="shared" ca="1" si="45"/>
        <v/>
      </c>
      <c r="HS13" s="39"/>
      <c r="HT13" s="41"/>
      <c r="HU13" s="41"/>
      <c r="HV13" s="41"/>
      <c r="HW13" s="44" t="str">
        <f t="shared" ca="1" si="46"/>
        <v/>
      </c>
      <c r="HX13" s="39"/>
      <c r="HY13" s="41"/>
      <c r="HZ13" s="41"/>
      <c r="IA13" s="41"/>
      <c r="IB13" s="44" t="str">
        <f t="shared" ca="1" si="47"/>
        <v/>
      </c>
      <c r="IC13" s="39"/>
      <c r="ID13" s="41"/>
      <c r="IE13" s="41"/>
      <c r="IF13" s="41"/>
      <c r="IG13" s="44" t="str">
        <f t="shared" ca="1" si="48"/>
        <v/>
      </c>
      <c r="IH13" s="39"/>
      <c r="II13" s="41"/>
      <c r="IJ13" s="41"/>
      <c r="IK13" s="41"/>
      <c r="IL13" s="44" t="str">
        <f t="shared" ca="1" si="49"/>
        <v/>
      </c>
      <c r="IM13" s="39"/>
      <c r="IN13" s="41"/>
      <c r="IO13" s="41"/>
      <c r="IP13" s="41"/>
    </row>
    <row r="14" spans="1:250" s="24" customFormat="1" x14ac:dyDescent="0.2">
      <c r="A14" s="44" t="str">
        <f t="shared" ca="1" si="0"/>
        <v/>
      </c>
      <c r="B14" s="39"/>
      <c r="C14" s="41"/>
      <c r="D14" s="41"/>
      <c r="E14" s="41"/>
      <c r="F14" s="44" t="str">
        <f t="shared" ca="1" si="1"/>
        <v/>
      </c>
      <c r="G14" s="39"/>
      <c r="H14" s="41"/>
      <c r="I14" s="41"/>
      <c r="J14" s="41"/>
      <c r="K14" s="44" t="str">
        <f t="shared" ca="1" si="2"/>
        <v/>
      </c>
      <c r="L14" s="39"/>
      <c r="M14" s="41"/>
      <c r="N14" s="41"/>
      <c r="O14" s="41"/>
      <c r="P14" s="44" t="str">
        <f t="shared" ca="1" si="3"/>
        <v/>
      </c>
      <c r="Q14" s="39"/>
      <c r="R14" s="41"/>
      <c r="S14" s="41"/>
      <c r="T14" s="41"/>
      <c r="U14" s="44" t="str">
        <f t="shared" ca="1" si="4"/>
        <v/>
      </c>
      <c r="V14" s="39"/>
      <c r="W14" s="41"/>
      <c r="X14" s="41"/>
      <c r="Y14" s="41"/>
      <c r="Z14" s="44" t="str">
        <f t="shared" ca="1" si="5"/>
        <v/>
      </c>
      <c r="AA14" s="39"/>
      <c r="AB14" s="41"/>
      <c r="AC14" s="41"/>
      <c r="AD14" s="41"/>
      <c r="AE14" s="44" t="str">
        <f t="shared" ca="1" si="6"/>
        <v/>
      </c>
      <c r="AF14" s="39"/>
      <c r="AG14" s="41"/>
      <c r="AH14" s="41"/>
      <c r="AI14" s="41"/>
      <c r="AJ14" s="44" t="str">
        <f t="shared" ca="1" si="7"/>
        <v/>
      </c>
      <c r="AK14" s="39"/>
      <c r="AL14" s="41"/>
      <c r="AM14" s="41"/>
      <c r="AN14" s="41"/>
      <c r="AO14" s="44" t="str">
        <f t="shared" ca="1" si="8"/>
        <v/>
      </c>
      <c r="AP14" s="39"/>
      <c r="AQ14" s="41"/>
      <c r="AR14" s="41"/>
      <c r="AS14" s="41"/>
      <c r="AT14" s="44" t="str">
        <f t="shared" ca="1" si="9"/>
        <v/>
      </c>
      <c r="AU14" s="39"/>
      <c r="AV14" s="41"/>
      <c r="AW14" s="41"/>
      <c r="AX14" s="41"/>
      <c r="AY14" s="44" t="str">
        <f t="shared" ca="1" si="10"/>
        <v/>
      </c>
      <c r="AZ14" s="39"/>
      <c r="BA14" s="41"/>
      <c r="BB14" s="41"/>
      <c r="BC14" s="41"/>
      <c r="BD14" s="44" t="str">
        <f t="shared" ca="1" si="11"/>
        <v/>
      </c>
      <c r="BE14" s="39"/>
      <c r="BF14" s="41"/>
      <c r="BG14" s="41"/>
      <c r="BH14" s="41"/>
      <c r="BI14" s="44" t="str">
        <f t="shared" ca="1" si="12"/>
        <v/>
      </c>
      <c r="BJ14" s="39"/>
      <c r="BK14" s="41"/>
      <c r="BL14" s="41"/>
      <c r="BM14" s="41"/>
      <c r="BN14" s="44" t="str">
        <f t="shared" ca="1" si="13"/>
        <v/>
      </c>
      <c r="BO14" s="39"/>
      <c r="BP14" s="41"/>
      <c r="BQ14" s="41"/>
      <c r="BR14" s="41"/>
      <c r="BS14" s="44" t="str">
        <f t="shared" ca="1" si="14"/>
        <v/>
      </c>
      <c r="BT14" s="39"/>
      <c r="BU14" s="41"/>
      <c r="BV14" s="41"/>
      <c r="BW14" s="41"/>
      <c r="BX14" s="44" t="str">
        <f t="shared" ca="1" si="15"/>
        <v/>
      </c>
      <c r="BY14" s="39"/>
      <c r="BZ14" s="41"/>
      <c r="CA14" s="41"/>
      <c r="CB14" s="41"/>
      <c r="CC14" s="44" t="str">
        <f t="shared" ca="1" si="16"/>
        <v/>
      </c>
      <c r="CD14" s="39"/>
      <c r="CE14" s="41"/>
      <c r="CF14" s="41"/>
      <c r="CG14" s="41"/>
      <c r="CH14" s="44" t="str">
        <f t="shared" ca="1" si="17"/>
        <v/>
      </c>
      <c r="CI14" s="39"/>
      <c r="CJ14" s="41"/>
      <c r="CK14" s="41"/>
      <c r="CL14" s="41"/>
      <c r="CM14" s="44" t="str">
        <f t="shared" ca="1" si="18"/>
        <v/>
      </c>
      <c r="CN14" s="39"/>
      <c r="CO14" s="41"/>
      <c r="CP14" s="41"/>
      <c r="CQ14" s="41"/>
      <c r="CR14" s="44" t="str">
        <f t="shared" ca="1" si="19"/>
        <v/>
      </c>
      <c r="CS14" s="39"/>
      <c r="CT14" s="41"/>
      <c r="CU14" s="41"/>
      <c r="CV14" s="41"/>
      <c r="CW14" s="44" t="str">
        <f t="shared" ca="1" si="20"/>
        <v/>
      </c>
      <c r="CX14" s="39"/>
      <c r="CY14" s="41"/>
      <c r="CZ14" s="41"/>
      <c r="DA14" s="41"/>
      <c r="DB14" s="44" t="str">
        <f t="shared" ca="1" si="21"/>
        <v/>
      </c>
      <c r="DC14" s="39"/>
      <c r="DD14" s="41"/>
      <c r="DE14" s="41"/>
      <c r="DF14" s="41"/>
      <c r="DG14" s="44" t="str">
        <f t="shared" ca="1" si="22"/>
        <v/>
      </c>
      <c r="DH14" s="39"/>
      <c r="DI14" s="41"/>
      <c r="DJ14" s="41"/>
      <c r="DK14" s="41"/>
      <c r="DL14" s="44" t="str">
        <f t="shared" ca="1" si="23"/>
        <v/>
      </c>
      <c r="DM14" s="39"/>
      <c r="DN14" s="41"/>
      <c r="DO14" s="41"/>
      <c r="DP14" s="41"/>
      <c r="DQ14" s="44" t="str">
        <f t="shared" ca="1" si="24"/>
        <v/>
      </c>
      <c r="DR14" s="39"/>
      <c r="DS14" s="41"/>
      <c r="DT14" s="41"/>
      <c r="DU14" s="41"/>
      <c r="DV14" s="44" t="str">
        <f t="shared" ca="1" si="25"/>
        <v/>
      </c>
      <c r="DW14" s="39"/>
      <c r="DX14" s="41"/>
      <c r="DY14" s="41"/>
      <c r="DZ14" s="41"/>
      <c r="EA14" s="44" t="str">
        <f t="shared" ca="1" si="26"/>
        <v/>
      </c>
      <c r="EB14" s="39"/>
      <c r="EC14" s="41"/>
      <c r="ED14" s="41"/>
      <c r="EE14" s="41"/>
      <c r="EF14" s="44" t="str">
        <f t="shared" ca="1" si="27"/>
        <v/>
      </c>
      <c r="EG14" s="39"/>
      <c r="EH14" s="41"/>
      <c r="EI14" s="41"/>
      <c r="EJ14" s="41"/>
      <c r="EK14" s="44" t="str">
        <f t="shared" ca="1" si="28"/>
        <v/>
      </c>
      <c r="EL14" s="39"/>
      <c r="EM14" s="41"/>
      <c r="EN14" s="41"/>
      <c r="EO14" s="41"/>
      <c r="EP14" s="44" t="str">
        <f t="shared" ca="1" si="29"/>
        <v/>
      </c>
      <c r="EQ14" s="39"/>
      <c r="ER14" s="41"/>
      <c r="ES14" s="41"/>
      <c r="ET14" s="41"/>
      <c r="EU14" s="44" t="str">
        <f t="shared" ca="1" si="30"/>
        <v/>
      </c>
      <c r="EV14" s="39"/>
      <c r="EW14" s="41"/>
      <c r="EX14" s="41"/>
      <c r="EY14" s="41"/>
      <c r="EZ14" s="44" t="str">
        <f t="shared" ca="1" si="31"/>
        <v/>
      </c>
      <c r="FA14" s="39"/>
      <c r="FB14" s="41"/>
      <c r="FC14" s="41"/>
      <c r="FD14" s="41"/>
      <c r="FE14" s="44" t="str">
        <f t="shared" ca="1" si="32"/>
        <v/>
      </c>
      <c r="FF14" s="39"/>
      <c r="FG14" s="41"/>
      <c r="FH14" s="41"/>
      <c r="FI14" s="41"/>
      <c r="FJ14" s="44" t="str">
        <f t="shared" ca="1" si="33"/>
        <v/>
      </c>
      <c r="FK14" s="39"/>
      <c r="FL14" s="41"/>
      <c r="FM14" s="41"/>
      <c r="FN14" s="41"/>
      <c r="FO14" s="44" t="str">
        <f t="shared" ca="1" si="34"/>
        <v/>
      </c>
      <c r="FP14" s="39"/>
      <c r="FQ14" s="41"/>
      <c r="FR14" s="41"/>
      <c r="FS14" s="41"/>
      <c r="FT14" s="44" t="str">
        <f t="shared" ca="1" si="35"/>
        <v/>
      </c>
      <c r="FU14" s="39"/>
      <c r="FV14" s="41"/>
      <c r="FW14" s="41"/>
      <c r="FX14" s="41"/>
      <c r="FY14" s="44" t="str">
        <f t="shared" ca="1" si="36"/>
        <v/>
      </c>
      <c r="FZ14" s="39"/>
      <c r="GA14" s="41"/>
      <c r="GB14" s="41"/>
      <c r="GC14" s="41"/>
      <c r="GD14" s="44" t="str">
        <f t="shared" ca="1" si="37"/>
        <v/>
      </c>
      <c r="GE14" s="39"/>
      <c r="GF14" s="41"/>
      <c r="GG14" s="41"/>
      <c r="GH14" s="41"/>
      <c r="GI14" s="44" t="str">
        <f t="shared" ca="1" si="38"/>
        <v/>
      </c>
      <c r="GJ14" s="39"/>
      <c r="GK14" s="41"/>
      <c r="GL14" s="41"/>
      <c r="GM14" s="41"/>
      <c r="GN14" s="44" t="str">
        <f t="shared" ca="1" si="39"/>
        <v/>
      </c>
      <c r="GO14" s="39"/>
      <c r="GP14" s="41"/>
      <c r="GQ14" s="41"/>
      <c r="GR14" s="41"/>
      <c r="GS14" s="44" t="str">
        <f t="shared" ca="1" si="40"/>
        <v/>
      </c>
      <c r="GT14" s="39"/>
      <c r="GU14" s="41"/>
      <c r="GV14" s="41"/>
      <c r="GW14" s="41"/>
      <c r="GX14" s="44" t="str">
        <f t="shared" ca="1" si="41"/>
        <v/>
      </c>
      <c r="GY14" s="39"/>
      <c r="GZ14" s="41"/>
      <c r="HA14" s="41"/>
      <c r="HB14" s="41"/>
      <c r="HC14" s="44" t="str">
        <f t="shared" ca="1" si="42"/>
        <v/>
      </c>
      <c r="HD14" s="39"/>
      <c r="HE14" s="41"/>
      <c r="HF14" s="41"/>
      <c r="HG14" s="41"/>
      <c r="HH14" s="44" t="str">
        <f t="shared" ca="1" si="43"/>
        <v/>
      </c>
      <c r="HI14" s="39"/>
      <c r="HJ14" s="41"/>
      <c r="HK14" s="41"/>
      <c r="HL14" s="41"/>
      <c r="HM14" s="44" t="str">
        <f t="shared" ca="1" si="44"/>
        <v/>
      </c>
      <c r="HN14" s="39"/>
      <c r="HO14" s="41"/>
      <c r="HP14" s="41"/>
      <c r="HQ14" s="41"/>
      <c r="HR14" s="44" t="str">
        <f t="shared" ca="1" si="45"/>
        <v/>
      </c>
      <c r="HS14" s="39"/>
      <c r="HT14" s="41"/>
      <c r="HU14" s="41"/>
      <c r="HV14" s="41"/>
      <c r="HW14" s="44" t="str">
        <f t="shared" ca="1" si="46"/>
        <v/>
      </c>
      <c r="HX14" s="39"/>
      <c r="HY14" s="41"/>
      <c r="HZ14" s="41"/>
      <c r="IA14" s="41"/>
      <c r="IB14" s="44" t="str">
        <f t="shared" ca="1" si="47"/>
        <v/>
      </c>
      <c r="IC14" s="39"/>
      <c r="ID14" s="41"/>
      <c r="IE14" s="41"/>
      <c r="IF14" s="41"/>
      <c r="IG14" s="44" t="str">
        <f t="shared" ca="1" si="48"/>
        <v/>
      </c>
      <c r="IH14" s="39"/>
      <c r="II14" s="41"/>
      <c r="IJ14" s="41"/>
      <c r="IK14" s="41"/>
      <c r="IL14" s="44" t="str">
        <f t="shared" ca="1" si="49"/>
        <v/>
      </c>
      <c r="IM14" s="39"/>
      <c r="IN14" s="41"/>
      <c r="IO14" s="41"/>
      <c r="IP14" s="41"/>
    </row>
    <row r="15" spans="1:250" s="24" customFormat="1" x14ac:dyDescent="0.2">
      <c r="A15" s="44" t="str">
        <f t="shared" ca="1" si="0"/>
        <v/>
      </c>
      <c r="B15" s="39"/>
      <c r="C15" s="41"/>
      <c r="D15" s="41"/>
      <c r="E15" s="41"/>
      <c r="F15" s="44" t="str">
        <f t="shared" ca="1" si="1"/>
        <v/>
      </c>
      <c r="G15" s="39"/>
      <c r="H15" s="41"/>
      <c r="I15" s="41"/>
      <c r="J15" s="41"/>
      <c r="K15" s="44" t="str">
        <f t="shared" ca="1" si="2"/>
        <v/>
      </c>
      <c r="L15" s="39"/>
      <c r="M15" s="41"/>
      <c r="N15" s="41"/>
      <c r="O15" s="41"/>
      <c r="P15" s="44" t="str">
        <f t="shared" ca="1" si="3"/>
        <v/>
      </c>
      <c r="Q15" s="39"/>
      <c r="R15" s="41"/>
      <c r="S15" s="41"/>
      <c r="T15" s="41"/>
      <c r="U15" s="44" t="str">
        <f t="shared" ca="1" si="4"/>
        <v/>
      </c>
      <c r="V15" s="39"/>
      <c r="W15" s="41"/>
      <c r="X15" s="41"/>
      <c r="Y15" s="41"/>
      <c r="Z15" s="44" t="str">
        <f t="shared" ca="1" si="5"/>
        <v/>
      </c>
      <c r="AA15" s="39"/>
      <c r="AB15" s="41"/>
      <c r="AC15" s="41"/>
      <c r="AD15" s="41"/>
      <c r="AE15" s="44" t="str">
        <f t="shared" ca="1" si="6"/>
        <v/>
      </c>
      <c r="AF15" s="39"/>
      <c r="AG15" s="41"/>
      <c r="AH15" s="41"/>
      <c r="AI15" s="41"/>
      <c r="AJ15" s="44" t="str">
        <f t="shared" ca="1" si="7"/>
        <v/>
      </c>
      <c r="AK15" s="39"/>
      <c r="AL15" s="41"/>
      <c r="AM15" s="41"/>
      <c r="AN15" s="41"/>
      <c r="AO15" s="44" t="str">
        <f t="shared" ca="1" si="8"/>
        <v/>
      </c>
      <c r="AP15" s="39"/>
      <c r="AQ15" s="41"/>
      <c r="AR15" s="41"/>
      <c r="AS15" s="41"/>
      <c r="AT15" s="44" t="str">
        <f t="shared" ca="1" si="9"/>
        <v/>
      </c>
      <c r="AU15" s="39"/>
      <c r="AV15" s="41"/>
      <c r="AW15" s="41"/>
      <c r="AX15" s="41"/>
      <c r="AY15" s="44" t="str">
        <f t="shared" ca="1" si="10"/>
        <v/>
      </c>
      <c r="AZ15" s="39"/>
      <c r="BA15" s="41"/>
      <c r="BB15" s="41"/>
      <c r="BC15" s="41"/>
      <c r="BD15" s="44" t="str">
        <f t="shared" ca="1" si="11"/>
        <v/>
      </c>
      <c r="BE15" s="39"/>
      <c r="BF15" s="41"/>
      <c r="BG15" s="41"/>
      <c r="BH15" s="41"/>
      <c r="BI15" s="44" t="str">
        <f t="shared" ca="1" si="12"/>
        <v/>
      </c>
      <c r="BJ15" s="39"/>
      <c r="BK15" s="41"/>
      <c r="BL15" s="41"/>
      <c r="BM15" s="41"/>
      <c r="BN15" s="44" t="str">
        <f t="shared" ca="1" si="13"/>
        <v/>
      </c>
      <c r="BO15" s="39"/>
      <c r="BP15" s="41"/>
      <c r="BQ15" s="41"/>
      <c r="BR15" s="41"/>
      <c r="BS15" s="44" t="str">
        <f t="shared" ca="1" si="14"/>
        <v/>
      </c>
      <c r="BT15" s="39"/>
      <c r="BU15" s="41"/>
      <c r="BV15" s="41"/>
      <c r="BW15" s="41"/>
      <c r="BX15" s="44" t="str">
        <f t="shared" ca="1" si="15"/>
        <v/>
      </c>
      <c r="BY15" s="39"/>
      <c r="BZ15" s="41"/>
      <c r="CA15" s="41"/>
      <c r="CB15" s="41"/>
      <c r="CC15" s="44" t="str">
        <f t="shared" ca="1" si="16"/>
        <v/>
      </c>
      <c r="CD15" s="39"/>
      <c r="CE15" s="41"/>
      <c r="CF15" s="41"/>
      <c r="CG15" s="41"/>
      <c r="CH15" s="44" t="str">
        <f t="shared" ca="1" si="17"/>
        <v/>
      </c>
      <c r="CI15" s="39"/>
      <c r="CJ15" s="41"/>
      <c r="CK15" s="41"/>
      <c r="CL15" s="41"/>
      <c r="CM15" s="44" t="str">
        <f t="shared" ca="1" si="18"/>
        <v/>
      </c>
      <c r="CN15" s="39"/>
      <c r="CO15" s="41"/>
      <c r="CP15" s="41"/>
      <c r="CQ15" s="41"/>
      <c r="CR15" s="44" t="str">
        <f t="shared" ca="1" si="19"/>
        <v/>
      </c>
      <c r="CS15" s="39"/>
      <c r="CT15" s="41"/>
      <c r="CU15" s="41"/>
      <c r="CV15" s="41"/>
      <c r="CW15" s="44" t="str">
        <f t="shared" ca="1" si="20"/>
        <v/>
      </c>
      <c r="CX15" s="39"/>
      <c r="CY15" s="41"/>
      <c r="CZ15" s="41"/>
      <c r="DA15" s="41"/>
      <c r="DB15" s="44" t="str">
        <f t="shared" ca="1" si="21"/>
        <v/>
      </c>
      <c r="DC15" s="39"/>
      <c r="DD15" s="41"/>
      <c r="DE15" s="41"/>
      <c r="DF15" s="41"/>
      <c r="DG15" s="44" t="str">
        <f t="shared" ca="1" si="22"/>
        <v/>
      </c>
      <c r="DH15" s="39"/>
      <c r="DI15" s="41"/>
      <c r="DJ15" s="41"/>
      <c r="DK15" s="41"/>
      <c r="DL15" s="44" t="str">
        <f t="shared" ca="1" si="23"/>
        <v/>
      </c>
      <c r="DM15" s="39"/>
      <c r="DN15" s="41"/>
      <c r="DO15" s="41"/>
      <c r="DP15" s="41"/>
      <c r="DQ15" s="44" t="str">
        <f t="shared" ca="1" si="24"/>
        <v/>
      </c>
      <c r="DR15" s="39"/>
      <c r="DS15" s="41"/>
      <c r="DT15" s="41"/>
      <c r="DU15" s="41"/>
      <c r="DV15" s="44" t="str">
        <f t="shared" ca="1" si="25"/>
        <v/>
      </c>
      <c r="DW15" s="39"/>
      <c r="DX15" s="41"/>
      <c r="DY15" s="41"/>
      <c r="DZ15" s="41"/>
      <c r="EA15" s="44" t="str">
        <f t="shared" ca="1" si="26"/>
        <v/>
      </c>
      <c r="EB15" s="39"/>
      <c r="EC15" s="41"/>
      <c r="ED15" s="41"/>
      <c r="EE15" s="41"/>
      <c r="EF15" s="44" t="str">
        <f t="shared" ca="1" si="27"/>
        <v/>
      </c>
      <c r="EG15" s="39"/>
      <c r="EH15" s="41"/>
      <c r="EI15" s="41"/>
      <c r="EJ15" s="41"/>
      <c r="EK15" s="44" t="str">
        <f t="shared" ca="1" si="28"/>
        <v/>
      </c>
      <c r="EL15" s="39"/>
      <c r="EM15" s="41"/>
      <c r="EN15" s="41"/>
      <c r="EO15" s="41"/>
      <c r="EP15" s="44" t="str">
        <f t="shared" ca="1" si="29"/>
        <v/>
      </c>
      <c r="EQ15" s="39"/>
      <c r="ER15" s="41"/>
      <c r="ES15" s="41"/>
      <c r="ET15" s="41"/>
      <c r="EU15" s="44" t="str">
        <f t="shared" ca="1" si="30"/>
        <v/>
      </c>
      <c r="EV15" s="39"/>
      <c r="EW15" s="41"/>
      <c r="EX15" s="41"/>
      <c r="EY15" s="41"/>
      <c r="EZ15" s="44" t="str">
        <f t="shared" ca="1" si="31"/>
        <v/>
      </c>
      <c r="FA15" s="39"/>
      <c r="FB15" s="41"/>
      <c r="FC15" s="41"/>
      <c r="FD15" s="41"/>
      <c r="FE15" s="44" t="str">
        <f t="shared" ca="1" si="32"/>
        <v/>
      </c>
      <c r="FF15" s="39"/>
      <c r="FG15" s="41"/>
      <c r="FH15" s="41"/>
      <c r="FI15" s="41"/>
      <c r="FJ15" s="44" t="str">
        <f t="shared" ca="1" si="33"/>
        <v/>
      </c>
      <c r="FK15" s="39"/>
      <c r="FL15" s="41"/>
      <c r="FM15" s="41"/>
      <c r="FN15" s="41"/>
      <c r="FO15" s="44" t="str">
        <f t="shared" ca="1" si="34"/>
        <v/>
      </c>
      <c r="FP15" s="39"/>
      <c r="FQ15" s="41"/>
      <c r="FR15" s="41"/>
      <c r="FS15" s="41"/>
      <c r="FT15" s="44" t="str">
        <f t="shared" ca="1" si="35"/>
        <v/>
      </c>
      <c r="FU15" s="39"/>
      <c r="FV15" s="41"/>
      <c r="FW15" s="41"/>
      <c r="FX15" s="41"/>
      <c r="FY15" s="44" t="str">
        <f t="shared" ca="1" si="36"/>
        <v/>
      </c>
      <c r="FZ15" s="39"/>
      <c r="GA15" s="41"/>
      <c r="GB15" s="41"/>
      <c r="GC15" s="41"/>
      <c r="GD15" s="44" t="str">
        <f t="shared" ca="1" si="37"/>
        <v/>
      </c>
      <c r="GE15" s="39"/>
      <c r="GF15" s="41"/>
      <c r="GG15" s="41"/>
      <c r="GH15" s="41"/>
      <c r="GI15" s="44" t="str">
        <f t="shared" ca="1" si="38"/>
        <v/>
      </c>
      <c r="GJ15" s="39"/>
      <c r="GK15" s="41"/>
      <c r="GL15" s="41"/>
      <c r="GM15" s="41"/>
      <c r="GN15" s="44" t="str">
        <f t="shared" ca="1" si="39"/>
        <v/>
      </c>
      <c r="GO15" s="39"/>
      <c r="GP15" s="41"/>
      <c r="GQ15" s="41"/>
      <c r="GR15" s="41"/>
      <c r="GS15" s="44" t="str">
        <f t="shared" ca="1" si="40"/>
        <v/>
      </c>
      <c r="GT15" s="39"/>
      <c r="GU15" s="41"/>
      <c r="GV15" s="41"/>
      <c r="GW15" s="41"/>
      <c r="GX15" s="44" t="str">
        <f t="shared" ca="1" si="41"/>
        <v/>
      </c>
      <c r="GY15" s="39"/>
      <c r="GZ15" s="41"/>
      <c r="HA15" s="41"/>
      <c r="HB15" s="41"/>
      <c r="HC15" s="44" t="str">
        <f t="shared" ca="1" si="42"/>
        <v/>
      </c>
      <c r="HD15" s="39"/>
      <c r="HE15" s="41"/>
      <c r="HF15" s="41"/>
      <c r="HG15" s="41"/>
      <c r="HH15" s="44" t="str">
        <f t="shared" ca="1" si="43"/>
        <v/>
      </c>
      <c r="HI15" s="39"/>
      <c r="HJ15" s="41"/>
      <c r="HK15" s="41"/>
      <c r="HL15" s="41"/>
      <c r="HM15" s="44" t="str">
        <f t="shared" ca="1" si="44"/>
        <v/>
      </c>
      <c r="HN15" s="39"/>
      <c r="HO15" s="41"/>
      <c r="HP15" s="41"/>
      <c r="HQ15" s="41"/>
      <c r="HR15" s="44" t="str">
        <f t="shared" ca="1" si="45"/>
        <v/>
      </c>
      <c r="HS15" s="39"/>
      <c r="HT15" s="41"/>
      <c r="HU15" s="41"/>
      <c r="HV15" s="41"/>
      <c r="HW15" s="44" t="str">
        <f t="shared" ca="1" si="46"/>
        <v/>
      </c>
      <c r="HX15" s="39"/>
      <c r="HY15" s="41"/>
      <c r="HZ15" s="41"/>
      <c r="IA15" s="41"/>
      <c r="IB15" s="44" t="str">
        <f t="shared" ca="1" si="47"/>
        <v/>
      </c>
      <c r="IC15" s="39"/>
      <c r="ID15" s="41"/>
      <c r="IE15" s="41"/>
      <c r="IF15" s="41"/>
      <c r="IG15" s="44" t="str">
        <f t="shared" ca="1" si="48"/>
        <v/>
      </c>
      <c r="IH15" s="39"/>
      <c r="II15" s="41"/>
      <c r="IJ15" s="41"/>
      <c r="IK15" s="41"/>
      <c r="IL15" s="44" t="str">
        <f t="shared" ca="1" si="49"/>
        <v/>
      </c>
      <c r="IM15" s="39"/>
      <c r="IN15" s="41"/>
      <c r="IO15" s="41"/>
      <c r="IP15" s="41"/>
    </row>
    <row r="16" spans="1:250" s="24" customFormat="1" x14ac:dyDescent="0.2">
      <c r="A16" s="44" t="str">
        <f t="shared" ca="1" si="0"/>
        <v/>
      </c>
      <c r="B16" s="39"/>
      <c r="C16" s="41"/>
      <c r="D16" s="41"/>
      <c r="E16" s="41"/>
      <c r="F16" s="44" t="str">
        <f t="shared" ca="1" si="1"/>
        <v/>
      </c>
      <c r="G16" s="39"/>
      <c r="H16" s="41"/>
      <c r="I16" s="41"/>
      <c r="J16" s="41"/>
      <c r="K16" s="44" t="str">
        <f t="shared" ca="1" si="2"/>
        <v/>
      </c>
      <c r="L16" s="39"/>
      <c r="M16" s="41"/>
      <c r="N16" s="41"/>
      <c r="O16" s="41"/>
      <c r="P16" s="44" t="str">
        <f t="shared" ca="1" si="3"/>
        <v/>
      </c>
      <c r="Q16" s="39"/>
      <c r="R16" s="41"/>
      <c r="S16" s="41"/>
      <c r="T16" s="41"/>
      <c r="U16" s="44" t="str">
        <f t="shared" ca="1" si="4"/>
        <v/>
      </c>
      <c r="V16" s="39"/>
      <c r="W16" s="41"/>
      <c r="X16" s="41"/>
      <c r="Y16" s="41"/>
      <c r="Z16" s="44" t="str">
        <f t="shared" ca="1" si="5"/>
        <v/>
      </c>
      <c r="AA16" s="39"/>
      <c r="AB16" s="41"/>
      <c r="AC16" s="41"/>
      <c r="AD16" s="41"/>
      <c r="AE16" s="44" t="str">
        <f t="shared" ca="1" si="6"/>
        <v/>
      </c>
      <c r="AF16" s="39"/>
      <c r="AG16" s="41"/>
      <c r="AH16" s="41"/>
      <c r="AI16" s="41"/>
      <c r="AJ16" s="44" t="str">
        <f t="shared" ca="1" si="7"/>
        <v/>
      </c>
      <c r="AK16" s="39"/>
      <c r="AL16" s="41"/>
      <c r="AM16" s="41"/>
      <c r="AN16" s="41"/>
      <c r="AO16" s="44" t="str">
        <f t="shared" ca="1" si="8"/>
        <v/>
      </c>
      <c r="AP16" s="39"/>
      <c r="AQ16" s="41"/>
      <c r="AR16" s="41"/>
      <c r="AS16" s="41"/>
      <c r="AT16" s="44" t="str">
        <f t="shared" ca="1" si="9"/>
        <v/>
      </c>
      <c r="AU16" s="39"/>
      <c r="AV16" s="41"/>
      <c r="AW16" s="41"/>
      <c r="AX16" s="41"/>
      <c r="AY16" s="44" t="str">
        <f t="shared" ca="1" si="10"/>
        <v/>
      </c>
      <c r="AZ16" s="39"/>
      <c r="BA16" s="41"/>
      <c r="BB16" s="41"/>
      <c r="BC16" s="41"/>
      <c r="BD16" s="44" t="str">
        <f t="shared" ca="1" si="11"/>
        <v/>
      </c>
      <c r="BE16" s="39"/>
      <c r="BF16" s="41"/>
      <c r="BG16" s="41"/>
      <c r="BH16" s="41"/>
      <c r="BI16" s="44" t="str">
        <f t="shared" ca="1" si="12"/>
        <v/>
      </c>
      <c r="BJ16" s="39"/>
      <c r="BK16" s="41"/>
      <c r="BL16" s="41"/>
      <c r="BM16" s="41"/>
      <c r="BN16" s="44" t="str">
        <f t="shared" ca="1" si="13"/>
        <v/>
      </c>
      <c r="BO16" s="39"/>
      <c r="BP16" s="41"/>
      <c r="BQ16" s="41"/>
      <c r="BR16" s="41"/>
      <c r="BS16" s="44" t="str">
        <f t="shared" ca="1" si="14"/>
        <v/>
      </c>
      <c r="BT16" s="39"/>
      <c r="BU16" s="41"/>
      <c r="BV16" s="41"/>
      <c r="BW16" s="41"/>
      <c r="BX16" s="44" t="str">
        <f t="shared" ca="1" si="15"/>
        <v/>
      </c>
      <c r="BY16" s="39"/>
      <c r="BZ16" s="41"/>
      <c r="CA16" s="41"/>
      <c r="CB16" s="41"/>
      <c r="CC16" s="44" t="str">
        <f t="shared" ca="1" si="16"/>
        <v/>
      </c>
      <c r="CD16" s="39"/>
      <c r="CE16" s="41"/>
      <c r="CF16" s="41"/>
      <c r="CG16" s="41"/>
      <c r="CH16" s="44" t="str">
        <f t="shared" ca="1" si="17"/>
        <v/>
      </c>
      <c r="CI16" s="39"/>
      <c r="CJ16" s="41"/>
      <c r="CK16" s="41"/>
      <c r="CL16" s="41"/>
      <c r="CM16" s="44" t="str">
        <f t="shared" ca="1" si="18"/>
        <v/>
      </c>
      <c r="CN16" s="39"/>
      <c r="CO16" s="41"/>
      <c r="CP16" s="41"/>
      <c r="CQ16" s="41"/>
      <c r="CR16" s="44" t="str">
        <f t="shared" ca="1" si="19"/>
        <v/>
      </c>
      <c r="CS16" s="39"/>
      <c r="CT16" s="41"/>
      <c r="CU16" s="41"/>
      <c r="CV16" s="41"/>
      <c r="CW16" s="44" t="str">
        <f t="shared" ca="1" si="20"/>
        <v/>
      </c>
      <c r="CX16" s="39"/>
      <c r="CY16" s="41"/>
      <c r="CZ16" s="41"/>
      <c r="DA16" s="41"/>
      <c r="DB16" s="44" t="str">
        <f t="shared" ca="1" si="21"/>
        <v/>
      </c>
      <c r="DC16" s="39"/>
      <c r="DD16" s="41"/>
      <c r="DE16" s="41"/>
      <c r="DF16" s="41"/>
      <c r="DG16" s="44" t="str">
        <f t="shared" ca="1" si="22"/>
        <v/>
      </c>
      <c r="DH16" s="39"/>
      <c r="DI16" s="41"/>
      <c r="DJ16" s="41"/>
      <c r="DK16" s="41"/>
      <c r="DL16" s="44" t="str">
        <f t="shared" ca="1" si="23"/>
        <v/>
      </c>
      <c r="DM16" s="39"/>
      <c r="DN16" s="41"/>
      <c r="DO16" s="41"/>
      <c r="DP16" s="41"/>
      <c r="DQ16" s="44" t="str">
        <f t="shared" ca="1" si="24"/>
        <v/>
      </c>
      <c r="DR16" s="39"/>
      <c r="DS16" s="41"/>
      <c r="DT16" s="41"/>
      <c r="DU16" s="41"/>
      <c r="DV16" s="44" t="str">
        <f t="shared" ca="1" si="25"/>
        <v/>
      </c>
      <c r="DW16" s="39"/>
      <c r="DX16" s="41"/>
      <c r="DY16" s="41"/>
      <c r="DZ16" s="41"/>
      <c r="EA16" s="44" t="str">
        <f t="shared" ca="1" si="26"/>
        <v/>
      </c>
      <c r="EB16" s="39"/>
      <c r="EC16" s="41"/>
      <c r="ED16" s="41"/>
      <c r="EE16" s="41"/>
      <c r="EF16" s="44" t="str">
        <f t="shared" ca="1" si="27"/>
        <v/>
      </c>
      <c r="EG16" s="39"/>
      <c r="EH16" s="41"/>
      <c r="EI16" s="41"/>
      <c r="EJ16" s="41"/>
      <c r="EK16" s="44" t="str">
        <f t="shared" ca="1" si="28"/>
        <v/>
      </c>
      <c r="EL16" s="39"/>
      <c r="EM16" s="41"/>
      <c r="EN16" s="41"/>
      <c r="EO16" s="41"/>
      <c r="EP16" s="44" t="str">
        <f t="shared" ca="1" si="29"/>
        <v/>
      </c>
      <c r="EQ16" s="39"/>
      <c r="ER16" s="41"/>
      <c r="ES16" s="41"/>
      <c r="ET16" s="41"/>
      <c r="EU16" s="44" t="str">
        <f t="shared" ca="1" si="30"/>
        <v/>
      </c>
      <c r="EV16" s="39"/>
      <c r="EW16" s="41"/>
      <c r="EX16" s="41"/>
      <c r="EY16" s="41"/>
      <c r="EZ16" s="44" t="str">
        <f t="shared" ca="1" si="31"/>
        <v/>
      </c>
      <c r="FA16" s="39"/>
      <c r="FB16" s="41"/>
      <c r="FC16" s="41"/>
      <c r="FD16" s="41"/>
      <c r="FE16" s="44" t="str">
        <f t="shared" ca="1" si="32"/>
        <v/>
      </c>
      <c r="FF16" s="39"/>
      <c r="FG16" s="41"/>
      <c r="FH16" s="41"/>
      <c r="FI16" s="41"/>
      <c r="FJ16" s="44" t="str">
        <f t="shared" ca="1" si="33"/>
        <v/>
      </c>
      <c r="FK16" s="39"/>
      <c r="FL16" s="41"/>
      <c r="FM16" s="41"/>
      <c r="FN16" s="41"/>
      <c r="FO16" s="44" t="str">
        <f t="shared" ca="1" si="34"/>
        <v/>
      </c>
      <c r="FP16" s="39"/>
      <c r="FQ16" s="41"/>
      <c r="FR16" s="41"/>
      <c r="FS16" s="41"/>
      <c r="FT16" s="44" t="str">
        <f t="shared" ca="1" si="35"/>
        <v/>
      </c>
      <c r="FU16" s="39"/>
      <c r="FV16" s="41"/>
      <c r="FW16" s="41"/>
      <c r="FX16" s="41"/>
      <c r="FY16" s="44" t="str">
        <f t="shared" ca="1" si="36"/>
        <v/>
      </c>
      <c r="FZ16" s="39"/>
      <c r="GA16" s="41"/>
      <c r="GB16" s="41"/>
      <c r="GC16" s="41"/>
      <c r="GD16" s="44" t="str">
        <f t="shared" ca="1" si="37"/>
        <v/>
      </c>
      <c r="GE16" s="39"/>
      <c r="GF16" s="41"/>
      <c r="GG16" s="41"/>
      <c r="GH16" s="41"/>
      <c r="GI16" s="44" t="str">
        <f t="shared" ca="1" si="38"/>
        <v/>
      </c>
      <c r="GJ16" s="39"/>
      <c r="GK16" s="41"/>
      <c r="GL16" s="41"/>
      <c r="GM16" s="41"/>
      <c r="GN16" s="44" t="str">
        <f t="shared" ca="1" si="39"/>
        <v/>
      </c>
      <c r="GO16" s="39"/>
      <c r="GP16" s="41"/>
      <c r="GQ16" s="41"/>
      <c r="GR16" s="41"/>
      <c r="GS16" s="44" t="str">
        <f t="shared" ca="1" si="40"/>
        <v/>
      </c>
      <c r="GT16" s="39"/>
      <c r="GU16" s="41"/>
      <c r="GV16" s="41"/>
      <c r="GW16" s="41"/>
      <c r="GX16" s="44" t="str">
        <f t="shared" ca="1" si="41"/>
        <v/>
      </c>
      <c r="GY16" s="39"/>
      <c r="GZ16" s="41"/>
      <c r="HA16" s="41"/>
      <c r="HB16" s="41"/>
      <c r="HC16" s="44" t="str">
        <f t="shared" ca="1" si="42"/>
        <v/>
      </c>
      <c r="HD16" s="39"/>
      <c r="HE16" s="41"/>
      <c r="HF16" s="41"/>
      <c r="HG16" s="41"/>
      <c r="HH16" s="44" t="str">
        <f t="shared" ca="1" si="43"/>
        <v/>
      </c>
      <c r="HI16" s="39"/>
      <c r="HJ16" s="41"/>
      <c r="HK16" s="41"/>
      <c r="HL16" s="41"/>
      <c r="HM16" s="44" t="str">
        <f t="shared" ca="1" si="44"/>
        <v/>
      </c>
      <c r="HN16" s="39"/>
      <c r="HO16" s="41"/>
      <c r="HP16" s="41"/>
      <c r="HQ16" s="41"/>
      <c r="HR16" s="44" t="str">
        <f t="shared" ca="1" si="45"/>
        <v/>
      </c>
      <c r="HS16" s="39"/>
      <c r="HT16" s="41"/>
      <c r="HU16" s="41"/>
      <c r="HV16" s="41"/>
      <c r="HW16" s="44" t="str">
        <f t="shared" ca="1" si="46"/>
        <v/>
      </c>
      <c r="HX16" s="39"/>
      <c r="HY16" s="41"/>
      <c r="HZ16" s="41"/>
      <c r="IA16" s="41"/>
      <c r="IB16" s="44" t="str">
        <f t="shared" ca="1" si="47"/>
        <v/>
      </c>
      <c r="IC16" s="39"/>
      <c r="ID16" s="41"/>
      <c r="IE16" s="41"/>
      <c r="IF16" s="41"/>
      <c r="IG16" s="44" t="str">
        <f t="shared" ca="1" si="48"/>
        <v/>
      </c>
      <c r="IH16" s="39"/>
      <c r="II16" s="41"/>
      <c r="IJ16" s="41"/>
      <c r="IK16" s="41"/>
      <c r="IL16" s="44" t="str">
        <f t="shared" ca="1" si="49"/>
        <v/>
      </c>
      <c r="IM16" s="39"/>
      <c r="IN16" s="41"/>
      <c r="IO16" s="41"/>
      <c r="IP16" s="41"/>
    </row>
    <row r="17" spans="1:250" s="24" customFormat="1" x14ac:dyDescent="0.2">
      <c r="A17" s="44" t="str">
        <f t="shared" ca="1" si="0"/>
        <v/>
      </c>
      <c r="B17" s="39"/>
      <c r="C17" s="41"/>
      <c r="D17" s="41"/>
      <c r="E17" s="41"/>
      <c r="F17" s="44" t="str">
        <f t="shared" ca="1" si="1"/>
        <v/>
      </c>
      <c r="G17" s="39"/>
      <c r="H17" s="41"/>
      <c r="I17" s="41"/>
      <c r="J17" s="41"/>
      <c r="K17" s="44" t="str">
        <f t="shared" ca="1" si="2"/>
        <v/>
      </c>
      <c r="L17" s="39"/>
      <c r="M17" s="41"/>
      <c r="N17" s="41"/>
      <c r="O17" s="41"/>
      <c r="P17" s="44" t="str">
        <f t="shared" ca="1" si="3"/>
        <v/>
      </c>
      <c r="Q17" s="39"/>
      <c r="R17" s="41"/>
      <c r="S17" s="41"/>
      <c r="T17" s="41"/>
      <c r="U17" s="44" t="str">
        <f t="shared" ca="1" si="4"/>
        <v/>
      </c>
      <c r="V17" s="39"/>
      <c r="W17" s="41"/>
      <c r="X17" s="41"/>
      <c r="Y17" s="41"/>
      <c r="Z17" s="44" t="str">
        <f t="shared" ca="1" si="5"/>
        <v/>
      </c>
      <c r="AA17" s="39"/>
      <c r="AB17" s="41"/>
      <c r="AC17" s="41"/>
      <c r="AD17" s="41"/>
      <c r="AE17" s="44" t="str">
        <f t="shared" ca="1" si="6"/>
        <v/>
      </c>
      <c r="AF17" s="39"/>
      <c r="AG17" s="41"/>
      <c r="AH17" s="41"/>
      <c r="AI17" s="41"/>
      <c r="AJ17" s="44" t="str">
        <f t="shared" ca="1" si="7"/>
        <v/>
      </c>
      <c r="AK17" s="39"/>
      <c r="AL17" s="41"/>
      <c r="AM17" s="41"/>
      <c r="AN17" s="41"/>
      <c r="AO17" s="44" t="str">
        <f t="shared" ca="1" si="8"/>
        <v/>
      </c>
      <c r="AP17" s="39"/>
      <c r="AQ17" s="41"/>
      <c r="AR17" s="41"/>
      <c r="AS17" s="41"/>
      <c r="AT17" s="44" t="str">
        <f t="shared" ca="1" si="9"/>
        <v/>
      </c>
      <c r="AU17" s="39"/>
      <c r="AV17" s="41"/>
      <c r="AW17" s="41"/>
      <c r="AX17" s="41"/>
      <c r="AY17" s="44" t="str">
        <f t="shared" ca="1" si="10"/>
        <v/>
      </c>
      <c r="AZ17" s="39"/>
      <c r="BA17" s="41"/>
      <c r="BB17" s="41"/>
      <c r="BC17" s="41"/>
      <c r="BD17" s="44" t="str">
        <f t="shared" ca="1" si="11"/>
        <v/>
      </c>
      <c r="BE17" s="39"/>
      <c r="BF17" s="41"/>
      <c r="BG17" s="41"/>
      <c r="BH17" s="41"/>
      <c r="BI17" s="44" t="str">
        <f t="shared" ca="1" si="12"/>
        <v/>
      </c>
      <c r="BJ17" s="39"/>
      <c r="BK17" s="41"/>
      <c r="BL17" s="41"/>
      <c r="BM17" s="41"/>
      <c r="BN17" s="44" t="str">
        <f t="shared" ca="1" si="13"/>
        <v/>
      </c>
      <c r="BO17" s="39"/>
      <c r="BP17" s="41"/>
      <c r="BQ17" s="41"/>
      <c r="BR17" s="41"/>
      <c r="BS17" s="44" t="str">
        <f t="shared" ca="1" si="14"/>
        <v/>
      </c>
      <c r="BT17" s="39"/>
      <c r="BU17" s="41"/>
      <c r="BV17" s="41"/>
      <c r="BW17" s="41"/>
      <c r="BX17" s="44" t="str">
        <f t="shared" ca="1" si="15"/>
        <v/>
      </c>
      <c r="BY17" s="39"/>
      <c r="BZ17" s="41"/>
      <c r="CA17" s="41"/>
      <c r="CB17" s="41"/>
      <c r="CC17" s="44" t="str">
        <f t="shared" ca="1" si="16"/>
        <v/>
      </c>
      <c r="CD17" s="39"/>
      <c r="CE17" s="41"/>
      <c r="CF17" s="41"/>
      <c r="CG17" s="41"/>
      <c r="CH17" s="44" t="str">
        <f t="shared" ca="1" si="17"/>
        <v/>
      </c>
      <c r="CI17" s="39"/>
      <c r="CJ17" s="41"/>
      <c r="CK17" s="41"/>
      <c r="CL17" s="41"/>
      <c r="CM17" s="44" t="str">
        <f t="shared" ca="1" si="18"/>
        <v/>
      </c>
      <c r="CN17" s="39"/>
      <c r="CO17" s="41"/>
      <c r="CP17" s="41"/>
      <c r="CQ17" s="41"/>
      <c r="CR17" s="44" t="str">
        <f t="shared" ca="1" si="19"/>
        <v/>
      </c>
      <c r="CS17" s="39"/>
      <c r="CT17" s="41"/>
      <c r="CU17" s="41"/>
      <c r="CV17" s="41"/>
      <c r="CW17" s="44" t="str">
        <f t="shared" ca="1" si="20"/>
        <v/>
      </c>
      <c r="CX17" s="39"/>
      <c r="CY17" s="41"/>
      <c r="CZ17" s="41"/>
      <c r="DA17" s="41"/>
      <c r="DB17" s="44" t="str">
        <f t="shared" ca="1" si="21"/>
        <v/>
      </c>
      <c r="DC17" s="39"/>
      <c r="DD17" s="41"/>
      <c r="DE17" s="41"/>
      <c r="DF17" s="41"/>
      <c r="DG17" s="44" t="str">
        <f t="shared" ca="1" si="22"/>
        <v/>
      </c>
      <c r="DH17" s="39"/>
      <c r="DI17" s="41"/>
      <c r="DJ17" s="41"/>
      <c r="DK17" s="41"/>
      <c r="DL17" s="44" t="str">
        <f t="shared" ca="1" si="23"/>
        <v/>
      </c>
      <c r="DM17" s="39"/>
      <c r="DN17" s="41"/>
      <c r="DO17" s="41"/>
      <c r="DP17" s="41"/>
      <c r="DQ17" s="44" t="str">
        <f t="shared" ca="1" si="24"/>
        <v/>
      </c>
      <c r="DR17" s="39"/>
      <c r="DS17" s="41"/>
      <c r="DT17" s="41"/>
      <c r="DU17" s="41"/>
      <c r="DV17" s="44" t="str">
        <f t="shared" ca="1" si="25"/>
        <v/>
      </c>
      <c r="DW17" s="39"/>
      <c r="DX17" s="41"/>
      <c r="DY17" s="41"/>
      <c r="DZ17" s="41"/>
      <c r="EA17" s="44" t="str">
        <f t="shared" ca="1" si="26"/>
        <v/>
      </c>
      <c r="EB17" s="39"/>
      <c r="EC17" s="41"/>
      <c r="ED17" s="41"/>
      <c r="EE17" s="41"/>
      <c r="EF17" s="44" t="str">
        <f t="shared" ca="1" si="27"/>
        <v/>
      </c>
      <c r="EG17" s="39"/>
      <c r="EH17" s="41"/>
      <c r="EI17" s="41"/>
      <c r="EJ17" s="41"/>
      <c r="EK17" s="44" t="str">
        <f t="shared" ca="1" si="28"/>
        <v/>
      </c>
      <c r="EL17" s="39"/>
      <c r="EM17" s="41"/>
      <c r="EN17" s="41"/>
      <c r="EO17" s="41"/>
      <c r="EP17" s="44" t="str">
        <f t="shared" ca="1" si="29"/>
        <v/>
      </c>
      <c r="EQ17" s="39"/>
      <c r="ER17" s="41"/>
      <c r="ES17" s="41"/>
      <c r="ET17" s="41"/>
      <c r="EU17" s="44" t="str">
        <f t="shared" ca="1" si="30"/>
        <v/>
      </c>
      <c r="EV17" s="39"/>
      <c r="EW17" s="41"/>
      <c r="EX17" s="41"/>
      <c r="EY17" s="41"/>
      <c r="EZ17" s="44" t="str">
        <f t="shared" ca="1" si="31"/>
        <v/>
      </c>
      <c r="FA17" s="39"/>
      <c r="FB17" s="41"/>
      <c r="FC17" s="41"/>
      <c r="FD17" s="41"/>
      <c r="FE17" s="44" t="str">
        <f t="shared" ca="1" si="32"/>
        <v/>
      </c>
      <c r="FF17" s="39"/>
      <c r="FG17" s="41"/>
      <c r="FH17" s="41"/>
      <c r="FI17" s="41"/>
      <c r="FJ17" s="44" t="str">
        <f t="shared" ca="1" si="33"/>
        <v/>
      </c>
      <c r="FK17" s="39"/>
      <c r="FL17" s="41"/>
      <c r="FM17" s="41"/>
      <c r="FN17" s="41"/>
      <c r="FO17" s="44" t="str">
        <f t="shared" ca="1" si="34"/>
        <v/>
      </c>
      <c r="FP17" s="39"/>
      <c r="FQ17" s="41"/>
      <c r="FR17" s="41"/>
      <c r="FS17" s="41"/>
      <c r="FT17" s="44" t="str">
        <f t="shared" ca="1" si="35"/>
        <v/>
      </c>
      <c r="FU17" s="39"/>
      <c r="FV17" s="41"/>
      <c r="FW17" s="41"/>
      <c r="FX17" s="41"/>
      <c r="FY17" s="44" t="str">
        <f t="shared" ca="1" si="36"/>
        <v/>
      </c>
      <c r="FZ17" s="39"/>
      <c r="GA17" s="41"/>
      <c r="GB17" s="41"/>
      <c r="GC17" s="41"/>
      <c r="GD17" s="44" t="str">
        <f t="shared" ca="1" si="37"/>
        <v/>
      </c>
      <c r="GE17" s="39"/>
      <c r="GF17" s="41"/>
      <c r="GG17" s="41"/>
      <c r="GH17" s="41"/>
      <c r="GI17" s="44" t="str">
        <f t="shared" ca="1" si="38"/>
        <v/>
      </c>
      <c r="GJ17" s="39"/>
      <c r="GK17" s="41"/>
      <c r="GL17" s="41"/>
      <c r="GM17" s="41"/>
      <c r="GN17" s="44" t="str">
        <f t="shared" ca="1" si="39"/>
        <v/>
      </c>
      <c r="GO17" s="39"/>
      <c r="GP17" s="41"/>
      <c r="GQ17" s="41"/>
      <c r="GR17" s="41"/>
      <c r="GS17" s="44" t="str">
        <f t="shared" ca="1" si="40"/>
        <v/>
      </c>
      <c r="GT17" s="39"/>
      <c r="GU17" s="41"/>
      <c r="GV17" s="41"/>
      <c r="GW17" s="41"/>
      <c r="GX17" s="44" t="str">
        <f t="shared" ca="1" si="41"/>
        <v/>
      </c>
      <c r="GY17" s="39"/>
      <c r="GZ17" s="41"/>
      <c r="HA17" s="41"/>
      <c r="HB17" s="41"/>
      <c r="HC17" s="44" t="str">
        <f t="shared" ca="1" si="42"/>
        <v/>
      </c>
      <c r="HD17" s="39"/>
      <c r="HE17" s="41"/>
      <c r="HF17" s="41"/>
      <c r="HG17" s="41"/>
      <c r="HH17" s="44" t="str">
        <f t="shared" ca="1" si="43"/>
        <v/>
      </c>
      <c r="HI17" s="39"/>
      <c r="HJ17" s="41"/>
      <c r="HK17" s="41"/>
      <c r="HL17" s="41"/>
      <c r="HM17" s="44" t="str">
        <f t="shared" ca="1" si="44"/>
        <v/>
      </c>
      <c r="HN17" s="39"/>
      <c r="HO17" s="41"/>
      <c r="HP17" s="41"/>
      <c r="HQ17" s="41"/>
      <c r="HR17" s="44" t="str">
        <f t="shared" ca="1" si="45"/>
        <v/>
      </c>
      <c r="HS17" s="39"/>
      <c r="HT17" s="41"/>
      <c r="HU17" s="41"/>
      <c r="HV17" s="41"/>
      <c r="HW17" s="44" t="str">
        <f t="shared" ca="1" si="46"/>
        <v/>
      </c>
      <c r="HX17" s="39"/>
      <c r="HY17" s="41"/>
      <c r="HZ17" s="41"/>
      <c r="IA17" s="41"/>
      <c r="IB17" s="44" t="str">
        <f t="shared" ca="1" si="47"/>
        <v/>
      </c>
      <c r="IC17" s="39"/>
      <c r="ID17" s="41"/>
      <c r="IE17" s="41"/>
      <c r="IF17" s="41"/>
      <c r="IG17" s="44" t="str">
        <f t="shared" ca="1" si="48"/>
        <v/>
      </c>
      <c r="IH17" s="39"/>
      <c r="II17" s="41"/>
      <c r="IJ17" s="41"/>
      <c r="IK17" s="41"/>
      <c r="IL17" s="44" t="str">
        <f t="shared" ca="1" si="49"/>
        <v/>
      </c>
      <c r="IM17" s="39"/>
      <c r="IN17" s="41"/>
      <c r="IO17" s="41"/>
      <c r="IP17" s="41"/>
    </row>
    <row r="18" spans="1:250" s="24" customFormat="1" x14ac:dyDescent="0.2">
      <c r="A18" s="44" t="str">
        <f t="shared" ca="1" si="0"/>
        <v/>
      </c>
      <c r="B18" s="39"/>
      <c r="C18" s="41"/>
      <c r="D18" s="41"/>
      <c r="E18" s="41"/>
      <c r="F18" s="44" t="str">
        <f t="shared" ca="1" si="1"/>
        <v/>
      </c>
      <c r="G18" s="39"/>
      <c r="H18" s="41"/>
      <c r="I18" s="41"/>
      <c r="J18" s="41"/>
      <c r="K18" s="44" t="str">
        <f t="shared" ca="1" si="2"/>
        <v/>
      </c>
      <c r="L18" s="39"/>
      <c r="M18" s="41"/>
      <c r="N18" s="41"/>
      <c r="O18" s="41"/>
      <c r="P18" s="44" t="str">
        <f t="shared" ca="1" si="3"/>
        <v/>
      </c>
      <c r="Q18" s="39"/>
      <c r="R18" s="41"/>
      <c r="S18" s="41"/>
      <c r="T18" s="41"/>
      <c r="U18" s="44" t="str">
        <f t="shared" ca="1" si="4"/>
        <v/>
      </c>
      <c r="V18" s="39"/>
      <c r="W18" s="41"/>
      <c r="X18" s="41"/>
      <c r="Y18" s="41"/>
      <c r="Z18" s="44" t="str">
        <f t="shared" ca="1" si="5"/>
        <v/>
      </c>
      <c r="AA18" s="39"/>
      <c r="AB18" s="41"/>
      <c r="AC18" s="41"/>
      <c r="AD18" s="41"/>
      <c r="AE18" s="44" t="str">
        <f t="shared" ca="1" si="6"/>
        <v/>
      </c>
      <c r="AF18" s="39"/>
      <c r="AG18" s="41"/>
      <c r="AH18" s="41"/>
      <c r="AI18" s="41"/>
      <c r="AJ18" s="44" t="str">
        <f t="shared" ca="1" si="7"/>
        <v/>
      </c>
      <c r="AK18" s="39"/>
      <c r="AL18" s="41"/>
      <c r="AM18" s="41"/>
      <c r="AN18" s="41"/>
      <c r="AO18" s="44" t="str">
        <f t="shared" ca="1" si="8"/>
        <v/>
      </c>
      <c r="AP18" s="39"/>
      <c r="AQ18" s="41"/>
      <c r="AR18" s="41"/>
      <c r="AS18" s="41"/>
      <c r="AT18" s="44" t="str">
        <f t="shared" ca="1" si="9"/>
        <v/>
      </c>
      <c r="AU18" s="39"/>
      <c r="AV18" s="41"/>
      <c r="AW18" s="41"/>
      <c r="AX18" s="41"/>
      <c r="AY18" s="44" t="str">
        <f t="shared" ca="1" si="10"/>
        <v/>
      </c>
      <c r="AZ18" s="39"/>
      <c r="BA18" s="41"/>
      <c r="BB18" s="41"/>
      <c r="BC18" s="41"/>
      <c r="BD18" s="44" t="str">
        <f t="shared" ca="1" si="11"/>
        <v/>
      </c>
      <c r="BE18" s="39"/>
      <c r="BF18" s="41"/>
      <c r="BG18" s="41"/>
      <c r="BH18" s="41"/>
      <c r="BI18" s="44" t="str">
        <f t="shared" ca="1" si="12"/>
        <v/>
      </c>
      <c r="BJ18" s="39"/>
      <c r="BK18" s="41"/>
      <c r="BL18" s="41"/>
      <c r="BM18" s="41"/>
      <c r="BN18" s="44" t="str">
        <f t="shared" ca="1" si="13"/>
        <v/>
      </c>
      <c r="BO18" s="39"/>
      <c r="BP18" s="41"/>
      <c r="BQ18" s="41"/>
      <c r="BR18" s="41"/>
      <c r="BS18" s="44" t="str">
        <f t="shared" ca="1" si="14"/>
        <v/>
      </c>
      <c r="BT18" s="39"/>
      <c r="BU18" s="41"/>
      <c r="BV18" s="41"/>
      <c r="BW18" s="41"/>
      <c r="BX18" s="44" t="str">
        <f t="shared" ca="1" si="15"/>
        <v/>
      </c>
      <c r="BY18" s="39"/>
      <c r="BZ18" s="41"/>
      <c r="CA18" s="41"/>
      <c r="CB18" s="41"/>
      <c r="CC18" s="44" t="str">
        <f t="shared" ca="1" si="16"/>
        <v/>
      </c>
      <c r="CD18" s="39"/>
      <c r="CE18" s="41"/>
      <c r="CF18" s="41"/>
      <c r="CG18" s="41"/>
      <c r="CH18" s="44" t="str">
        <f t="shared" ca="1" si="17"/>
        <v/>
      </c>
      <c r="CI18" s="39"/>
      <c r="CJ18" s="41"/>
      <c r="CK18" s="41"/>
      <c r="CL18" s="41"/>
      <c r="CM18" s="44" t="str">
        <f t="shared" ca="1" si="18"/>
        <v/>
      </c>
      <c r="CN18" s="39"/>
      <c r="CO18" s="41"/>
      <c r="CP18" s="41"/>
      <c r="CQ18" s="41"/>
      <c r="CR18" s="44" t="str">
        <f t="shared" ca="1" si="19"/>
        <v/>
      </c>
      <c r="CS18" s="39"/>
      <c r="CT18" s="41"/>
      <c r="CU18" s="41"/>
      <c r="CV18" s="41"/>
      <c r="CW18" s="44" t="str">
        <f t="shared" ca="1" si="20"/>
        <v/>
      </c>
      <c r="CX18" s="39"/>
      <c r="CY18" s="41"/>
      <c r="CZ18" s="41"/>
      <c r="DA18" s="41"/>
      <c r="DB18" s="44" t="str">
        <f t="shared" ca="1" si="21"/>
        <v/>
      </c>
      <c r="DC18" s="39"/>
      <c r="DD18" s="41"/>
      <c r="DE18" s="41"/>
      <c r="DF18" s="41"/>
      <c r="DG18" s="44" t="str">
        <f t="shared" ca="1" si="22"/>
        <v/>
      </c>
      <c r="DH18" s="39"/>
      <c r="DI18" s="41"/>
      <c r="DJ18" s="41"/>
      <c r="DK18" s="41"/>
      <c r="DL18" s="44" t="str">
        <f t="shared" ca="1" si="23"/>
        <v/>
      </c>
      <c r="DM18" s="39"/>
      <c r="DN18" s="41"/>
      <c r="DO18" s="41"/>
      <c r="DP18" s="41"/>
      <c r="DQ18" s="44" t="str">
        <f t="shared" ca="1" si="24"/>
        <v/>
      </c>
      <c r="DR18" s="39"/>
      <c r="DS18" s="41"/>
      <c r="DT18" s="41"/>
      <c r="DU18" s="41"/>
      <c r="DV18" s="44" t="str">
        <f t="shared" ca="1" si="25"/>
        <v/>
      </c>
      <c r="DW18" s="39"/>
      <c r="DX18" s="41"/>
      <c r="DY18" s="41"/>
      <c r="DZ18" s="41"/>
      <c r="EA18" s="44" t="str">
        <f t="shared" ca="1" si="26"/>
        <v/>
      </c>
      <c r="EB18" s="39"/>
      <c r="EC18" s="41"/>
      <c r="ED18" s="41"/>
      <c r="EE18" s="41"/>
      <c r="EF18" s="44" t="str">
        <f t="shared" ca="1" si="27"/>
        <v/>
      </c>
      <c r="EG18" s="39"/>
      <c r="EH18" s="41"/>
      <c r="EI18" s="41"/>
      <c r="EJ18" s="41"/>
      <c r="EK18" s="44" t="str">
        <f t="shared" ca="1" si="28"/>
        <v/>
      </c>
      <c r="EL18" s="39"/>
      <c r="EM18" s="41"/>
      <c r="EN18" s="41"/>
      <c r="EO18" s="41"/>
      <c r="EP18" s="44" t="str">
        <f t="shared" ca="1" si="29"/>
        <v/>
      </c>
      <c r="EQ18" s="39"/>
      <c r="ER18" s="41"/>
      <c r="ES18" s="41"/>
      <c r="ET18" s="41"/>
      <c r="EU18" s="44" t="str">
        <f t="shared" ca="1" si="30"/>
        <v/>
      </c>
      <c r="EV18" s="39"/>
      <c r="EW18" s="41"/>
      <c r="EX18" s="41"/>
      <c r="EY18" s="41"/>
      <c r="EZ18" s="44" t="str">
        <f t="shared" ca="1" si="31"/>
        <v/>
      </c>
      <c r="FA18" s="39"/>
      <c r="FB18" s="41"/>
      <c r="FC18" s="41"/>
      <c r="FD18" s="41"/>
      <c r="FE18" s="44" t="str">
        <f t="shared" ca="1" si="32"/>
        <v/>
      </c>
      <c r="FF18" s="39"/>
      <c r="FG18" s="41"/>
      <c r="FH18" s="41"/>
      <c r="FI18" s="41"/>
      <c r="FJ18" s="44" t="str">
        <f t="shared" ca="1" si="33"/>
        <v/>
      </c>
      <c r="FK18" s="39"/>
      <c r="FL18" s="41"/>
      <c r="FM18" s="41"/>
      <c r="FN18" s="41"/>
      <c r="FO18" s="44" t="str">
        <f t="shared" ca="1" si="34"/>
        <v/>
      </c>
      <c r="FP18" s="39"/>
      <c r="FQ18" s="41"/>
      <c r="FR18" s="41"/>
      <c r="FS18" s="41"/>
      <c r="FT18" s="44" t="str">
        <f t="shared" ca="1" si="35"/>
        <v/>
      </c>
      <c r="FU18" s="39"/>
      <c r="FV18" s="41"/>
      <c r="FW18" s="41"/>
      <c r="FX18" s="41"/>
      <c r="FY18" s="44" t="str">
        <f t="shared" ca="1" si="36"/>
        <v/>
      </c>
      <c r="FZ18" s="39"/>
      <c r="GA18" s="41"/>
      <c r="GB18" s="41"/>
      <c r="GC18" s="41"/>
      <c r="GD18" s="44" t="str">
        <f t="shared" ca="1" si="37"/>
        <v/>
      </c>
      <c r="GE18" s="39"/>
      <c r="GF18" s="41"/>
      <c r="GG18" s="41"/>
      <c r="GH18" s="41"/>
      <c r="GI18" s="44" t="str">
        <f t="shared" ca="1" si="38"/>
        <v/>
      </c>
      <c r="GJ18" s="39"/>
      <c r="GK18" s="41"/>
      <c r="GL18" s="41"/>
      <c r="GM18" s="41"/>
      <c r="GN18" s="44" t="str">
        <f t="shared" ca="1" si="39"/>
        <v/>
      </c>
      <c r="GO18" s="39"/>
      <c r="GP18" s="41"/>
      <c r="GQ18" s="41"/>
      <c r="GR18" s="41"/>
      <c r="GS18" s="44" t="str">
        <f t="shared" ca="1" si="40"/>
        <v/>
      </c>
      <c r="GT18" s="39"/>
      <c r="GU18" s="41"/>
      <c r="GV18" s="41"/>
      <c r="GW18" s="41"/>
      <c r="GX18" s="44" t="str">
        <f t="shared" ca="1" si="41"/>
        <v/>
      </c>
      <c r="GY18" s="39"/>
      <c r="GZ18" s="41"/>
      <c r="HA18" s="41"/>
      <c r="HB18" s="41"/>
      <c r="HC18" s="44" t="str">
        <f t="shared" ca="1" si="42"/>
        <v/>
      </c>
      <c r="HD18" s="39"/>
      <c r="HE18" s="41"/>
      <c r="HF18" s="41"/>
      <c r="HG18" s="41"/>
      <c r="HH18" s="44" t="str">
        <f t="shared" ca="1" si="43"/>
        <v/>
      </c>
      <c r="HI18" s="39"/>
      <c r="HJ18" s="41"/>
      <c r="HK18" s="41"/>
      <c r="HL18" s="41"/>
      <c r="HM18" s="44" t="str">
        <f t="shared" ca="1" si="44"/>
        <v/>
      </c>
      <c r="HN18" s="39"/>
      <c r="HO18" s="41"/>
      <c r="HP18" s="41"/>
      <c r="HQ18" s="41"/>
      <c r="HR18" s="44" t="str">
        <f t="shared" ca="1" si="45"/>
        <v/>
      </c>
      <c r="HS18" s="39"/>
      <c r="HT18" s="41"/>
      <c r="HU18" s="41"/>
      <c r="HV18" s="41"/>
      <c r="HW18" s="44" t="str">
        <f t="shared" ca="1" si="46"/>
        <v/>
      </c>
      <c r="HX18" s="39"/>
      <c r="HY18" s="41"/>
      <c r="HZ18" s="41"/>
      <c r="IA18" s="41"/>
      <c r="IB18" s="44" t="str">
        <f t="shared" ca="1" si="47"/>
        <v/>
      </c>
      <c r="IC18" s="39"/>
      <c r="ID18" s="41"/>
      <c r="IE18" s="41"/>
      <c r="IF18" s="41"/>
      <c r="IG18" s="44" t="str">
        <f t="shared" ca="1" si="48"/>
        <v/>
      </c>
      <c r="IH18" s="39"/>
      <c r="II18" s="41"/>
      <c r="IJ18" s="41"/>
      <c r="IK18" s="41"/>
      <c r="IL18" s="44" t="str">
        <f t="shared" ca="1" si="49"/>
        <v/>
      </c>
      <c r="IM18" s="39"/>
      <c r="IN18" s="41"/>
      <c r="IO18" s="41"/>
      <c r="IP18" s="41"/>
    </row>
    <row r="19" spans="1:250" s="24" customFormat="1" x14ac:dyDescent="0.2"/>
    <row r="20" spans="1:250" s="24" customFormat="1" x14ac:dyDescent="0.2"/>
    <row r="21" spans="1:250" s="24" customFormat="1" x14ac:dyDescent="0.2">
      <c r="B21" s="42">
        <f ca="1">IF(AND(ISNUMBER(OFFSET('Nodos IX'!$B$4,B22,0)),OFFSET('Nodos IX'!$B$4,B22,1)&lt;&gt;0),1,0)</f>
        <v>0</v>
      </c>
      <c r="G21" s="42">
        <f ca="1">IF(AND(ISNUMBER(OFFSET('Nodos IX'!$B$4,G22,0)),OFFSET('Nodos IX'!$B$4,G22,1)&lt;&gt;0),1,0)</f>
        <v>0</v>
      </c>
      <c r="L21" s="42">
        <f ca="1">IF(AND(ISNUMBER(OFFSET('Nodos IX'!$B$4,L22,0)),OFFSET('Nodos IX'!$B$4,L22,1)&lt;&gt;0),1,0)</f>
        <v>0</v>
      </c>
      <c r="Q21" s="42">
        <f ca="1">IF(AND(ISNUMBER(OFFSET('Nodos IX'!$B$4,Q22,0)),OFFSET('Nodos IX'!$B$4,Q22,1)&lt;&gt;0),1,0)</f>
        <v>0</v>
      </c>
      <c r="V21" s="42">
        <f ca="1">IF(AND(ISNUMBER(OFFSET('Nodos IX'!$B$4,V22,0)),OFFSET('Nodos IX'!$B$4,V22,1)&lt;&gt;0),1,0)</f>
        <v>0</v>
      </c>
      <c r="AA21" s="42">
        <f ca="1">IF(AND(ISNUMBER(OFFSET('Nodos IX'!$B$4,AA22,0)),OFFSET('Nodos IX'!$B$4,AA22,1)&lt;&gt;0),1,0)</f>
        <v>0</v>
      </c>
      <c r="AF21" s="42">
        <f ca="1">IF(AND(ISNUMBER(OFFSET('Nodos IX'!$B$4,AF22,0)),OFFSET('Nodos IX'!$B$4,AF22,1)&lt;&gt;0),1,0)</f>
        <v>0</v>
      </c>
      <c r="AK21" s="42">
        <f ca="1">IF(AND(ISNUMBER(OFFSET('Nodos IX'!$B$4,AK22,0)),OFFSET('Nodos IX'!$B$4,AK22,1)&lt;&gt;0),1,0)</f>
        <v>0</v>
      </c>
      <c r="AP21" s="42">
        <f ca="1">IF(AND(ISNUMBER(OFFSET('Nodos IX'!$B$4,AP22,0)),OFFSET('Nodos IX'!$B$4,AP22,1)&lt;&gt;0),1,0)</f>
        <v>0</v>
      </c>
      <c r="AU21" s="42">
        <f ca="1">IF(AND(ISNUMBER(OFFSET('Nodos IX'!$B$4,AU22,0)),OFFSET('Nodos IX'!$B$4,AU22,1)&lt;&gt;0),1,0)</f>
        <v>0</v>
      </c>
      <c r="AZ21" s="42">
        <f ca="1">IF(AND(ISNUMBER(OFFSET('Nodos IX'!$B$4,AZ22,0)),OFFSET('Nodos IX'!$B$4,AZ22,1)&lt;&gt;0),1,0)</f>
        <v>0</v>
      </c>
      <c r="BE21" s="42">
        <f ca="1">IF(AND(ISNUMBER(OFFSET('Nodos IX'!$B$4,BE22,0)),OFFSET('Nodos IX'!$B$4,BE22,1)&lt;&gt;0),1,0)</f>
        <v>0</v>
      </c>
      <c r="BJ21" s="42">
        <f ca="1">IF(AND(ISNUMBER(OFFSET('Nodos IX'!$B$4,BJ22,0)),OFFSET('Nodos IX'!$B$4,BJ22,1)&lt;&gt;0),1,0)</f>
        <v>0</v>
      </c>
      <c r="BO21" s="42">
        <f ca="1">IF(AND(ISNUMBER(OFFSET('Nodos IX'!$B$4,BO22,0)),OFFSET('Nodos IX'!$B$4,BO22,1)&lt;&gt;0),1,0)</f>
        <v>0</v>
      </c>
      <c r="BT21" s="42">
        <f ca="1">IF(AND(ISNUMBER(OFFSET('Nodos IX'!$B$4,BT22,0)),OFFSET('Nodos IX'!$B$4,BT22,1)&lt;&gt;0),1,0)</f>
        <v>0</v>
      </c>
      <c r="BY21" s="42">
        <f ca="1">IF(AND(ISNUMBER(OFFSET('Nodos IX'!$B$4,BY22,0)),OFFSET('Nodos IX'!$B$4,BY22,1)&lt;&gt;0),1,0)</f>
        <v>0</v>
      </c>
      <c r="CD21" s="42">
        <f ca="1">IF(AND(ISNUMBER(OFFSET('Nodos IX'!$B$4,CD22,0)),OFFSET('Nodos IX'!$B$4,CD22,1)&lt;&gt;0),1,0)</f>
        <v>0</v>
      </c>
      <c r="CI21" s="42">
        <f ca="1">IF(AND(ISNUMBER(OFFSET('Nodos IX'!$B$4,CI22,0)),OFFSET('Nodos IX'!$B$4,CI22,1)&lt;&gt;0),1,0)</f>
        <v>0</v>
      </c>
      <c r="CN21" s="42">
        <f ca="1">IF(AND(ISNUMBER(OFFSET('Nodos IX'!$B$4,CN22,0)),OFFSET('Nodos IX'!$B$4,CN22,1)&lt;&gt;0),1,0)</f>
        <v>0</v>
      </c>
      <c r="CS21" s="42">
        <f ca="1">IF(AND(ISNUMBER(OFFSET('Nodos IX'!$B$4,CS22,0)),OFFSET('Nodos IX'!$B$4,CS22,1)&lt;&gt;0),1,0)</f>
        <v>0</v>
      </c>
      <c r="CX21" s="42">
        <f ca="1">IF(AND(ISNUMBER(OFFSET('Nodos IX'!$B$4,CX22,0)),OFFSET('Nodos IX'!$B$4,CX22,1)&lt;&gt;0),1,0)</f>
        <v>0</v>
      </c>
      <c r="DC21" s="42">
        <f ca="1">IF(AND(ISNUMBER(OFFSET('Nodos IX'!$B$4,DC22,0)),OFFSET('Nodos IX'!$B$4,DC22,1)&lt;&gt;0),1,0)</f>
        <v>0</v>
      </c>
      <c r="DH21" s="42">
        <f ca="1">IF(AND(ISNUMBER(OFFSET('Nodos IX'!$B$4,DH22,0)),OFFSET('Nodos IX'!$B$4,DH22,1)&lt;&gt;0),1,0)</f>
        <v>0</v>
      </c>
      <c r="DM21" s="42">
        <f ca="1">IF(AND(ISNUMBER(OFFSET('Nodos IX'!$B$4,DM22,0)),OFFSET('Nodos IX'!$B$4,DM22,1)&lt;&gt;0),1,0)</f>
        <v>0</v>
      </c>
      <c r="DR21" s="42">
        <f ca="1">IF(AND(ISNUMBER(OFFSET('Nodos IX'!$B$4,DR22,0)),OFFSET('Nodos IX'!$B$4,DR22,1)&lt;&gt;0),1,0)</f>
        <v>0</v>
      </c>
      <c r="DW21" s="42">
        <f ca="1">IF(AND(ISNUMBER(OFFSET('Nodos IX'!$B$4,DW22,0)),OFFSET('Nodos IX'!$B$4,DW22,1)&lt;&gt;0),1,0)</f>
        <v>0</v>
      </c>
      <c r="EB21" s="42">
        <f ca="1">IF(AND(ISNUMBER(OFFSET('Nodos IX'!$B$4,EB22,0)),OFFSET('Nodos IX'!$B$4,EB22,1)&lt;&gt;0),1,0)</f>
        <v>0</v>
      </c>
      <c r="EG21" s="42">
        <f ca="1">IF(AND(ISNUMBER(OFFSET('Nodos IX'!$B$4,EG22,0)),OFFSET('Nodos IX'!$B$4,EG22,1)&lt;&gt;0),1,0)</f>
        <v>0</v>
      </c>
      <c r="EL21" s="42">
        <f ca="1">IF(AND(ISNUMBER(OFFSET('Nodos IX'!$B$4,EL22,0)),OFFSET('Nodos IX'!$B$4,EL22,1)&lt;&gt;0),1,0)</f>
        <v>0</v>
      </c>
      <c r="EQ21" s="42">
        <f ca="1">IF(AND(ISNUMBER(OFFSET('Nodos IX'!$B$4,EQ22,0)),OFFSET('Nodos IX'!$B$4,EQ22,1)&lt;&gt;0),1,0)</f>
        <v>0</v>
      </c>
      <c r="EV21" s="42">
        <f ca="1">IF(AND(ISNUMBER(OFFSET('Nodos IX'!$B$4,EV22,0)),OFFSET('Nodos IX'!$B$4,EV22,1)&lt;&gt;0),1,0)</f>
        <v>0</v>
      </c>
      <c r="FA21" s="42">
        <f ca="1">IF(AND(ISNUMBER(OFFSET('Nodos IX'!$B$4,FA22,0)),OFFSET('Nodos IX'!$B$4,FA22,1)&lt;&gt;0),1,0)</f>
        <v>0</v>
      </c>
      <c r="FF21" s="42">
        <f ca="1">IF(AND(ISNUMBER(OFFSET('Nodos IX'!$B$4,FF22,0)),OFFSET('Nodos IX'!$B$4,FF22,1)&lt;&gt;0),1,0)</f>
        <v>0</v>
      </c>
      <c r="FK21" s="42">
        <f ca="1">IF(AND(ISNUMBER(OFFSET('Nodos IX'!$B$4,FK22,0)),OFFSET('Nodos IX'!$B$4,FK22,1)&lt;&gt;0),1,0)</f>
        <v>0</v>
      </c>
      <c r="FP21" s="42">
        <f ca="1">IF(AND(ISNUMBER(OFFSET('Nodos IX'!$B$4,FP22,0)),OFFSET('Nodos IX'!$B$4,FP22,1)&lt;&gt;0),1,0)</f>
        <v>0</v>
      </c>
      <c r="FU21" s="42">
        <f ca="1">IF(AND(ISNUMBER(OFFSET('Nodos IX'!$B$4,FU22,0)),OFFSET('Nodos IX'!$B$4,FU22,1)&lt;&gt;0),1,0)</f>
        <v>0</v>
      </c>
      <c r="FZ21" s="42">
        <f ca="1">IF(AND(ISNUMBER(OFFSET('Nodos IX'!$B$4,FZ22,0)),OFFSET('Nodos IX'!$B$4,FZ22,1)&lt;&gt;0),1,0)</f>
        <v>0</v>
      </c>
      <c r="GE21" s="42">
        <f ca="1">IF(AND(ISNUMBER(OFFSET('Nodos IX'!$B$4,GE22,0)),OFFSET('Nodos IX'!$B$4,GE22,1)&lt;&gt;0),1,0)</f>
        <v>0</v>
      </c>
      <c r="GJ21" s="42">
        <f ca="1">IF(AND(ISNUMBER(OFFSET('Nodos IX'!$B$4,GJ22,0)),OFFSET('Nodos IX'!$B$4,GJ22,1)&lt;&gt;0),1,0)</f>
        <v>0</v>
      </c>
      <c r="GO21" s="42">
        <f ca="1">IF(AND(ISNUMBER(OFFSET('Nodos IX'!$B$4,GO22,0)),OFFSET('Nodos IX'!$B$4,GO22,1)&lt;&gt;0),1,0)</f>
        <v>0</v>
      </c>
      <c r="GT21" s="42">
        <f ca="1">IF(AND(ISNUMBER(OFFSET('Nodos IX'!$B$4,GT22,0)),OFFSET('Nodos IX'!$B$4,GT22,1)&lt;&gt;0),1,0)</f>
        <v>0</v>
      </c>
      <c r="GY21" s="42">
        <f ca="1">IF(AND(ISNUMBER(OFFSET('Nodos IX'!$B$4,GY22,0)),OFFSET('Nodos IX'!$B$4,GY22,1)&lt;&gt;0),1,0)</f>
        <v>0</v>
      </c>
      <c r="HD21" s="42">
        <f ca="1">IF(AND(ISNUMBER(OFFSET('Nodos IX'!$B$4,HD22,0)),OFFSET('Nodos IX'!$B$4,HD22,1)&lt;&gt;0),1,0)</f>
        <v>0</v>
      </c>
      <c r="HI21" s="42">
        <f ca="1">IF(AND(ISNUMBER(OFFSET('Nodos IX'!$B$4,HI22,0)),OFFSET('Nodos IX'!$B$4,HI22,1)&lt;&gt;0),1,0)</f>
        <v>0</v>
      </c>
      <c r="HN21" s="42">
        <f ca="1">IF(AND(ISNUMBER(OFFSET('Nodos IX'!$B$4,HN22,0)),OFFSET('Nodos IX'!$B$4,HN22,1)&lt;&gt;0),1,0)</f>
        <v>0</v>
      </c>
      <c r="HS21" s="42">
        <f ca="1">IF(AND(ISNUMBER(OFFSET('Nodos IX'!$B$4,HS22,0)),OFFSET('Nodos IX'!$B$4,HS22,1)&lt;&gt;0),1,0)</f>
        <v>0</v>
      </c>
      <c r="HX21" s="42">
        <f ca="1">IF(AND(ISNUMBER(OFFSET('Nodos IX'!$B$4,HX22,0)),OFFSET('Nodos IX'!$B$4,HX22,1)&lt;&gt;0),1,0)</f>
        <v>0</v>
      </c>
      <c r="IC21" s="42">
        <f ca="1">IF(AND(ISNUMBER(OFFSET('Nodos IX'!$B$4,IC22,0)),OFFSET('Nodos IX'!$B$4,IC22,1)&lt;&gt;0),1,0)</f>
        <v>0</v>
      </c>
      <c r="IH21" s="42">
        <f ca="1">IF(AND(ISNUMBER(OFFSET('Nodos IX'!$B$4,IH22,0)),OFFSET('Nodos IX'!$B$4,IH22,1)&lt;&gt;0),1,0)</f>
        <v>0</v>
      </c>
      <c r="IM21" s="42">
        <f ca="1">IF(AND(ISNUMBER(OFFSET('Nodos IX'!$B$4,IM22,0)),OFFSET('Nodos IX'!$B$4,IM22,1)&lt;&gt;0),1,0)</f>
        <v>0</v>
      </c>
    </row>
    <row r="22" spans="1:250" s="24" customFormat="1" x14ac:dyDescent="0.2">
      <c r="A22" s="43" t="str">
        <f ca="1">IF(B21&lt;&gt;0,1,"")</f>
        <v/>
      </c>
      <c r="B22" s="303">
        <f>B4+50</f>
        <v>51</v>
      </c>
      <c r="C22" s="305"/>
      <c r="D22" s="305"/>
      <c r="E22" s="304"/>
      <c r="F22" s="43" t="str">
        <f ca="1">IF(G21&lt;&gt;0,1,"")</f>
        <v/>
      </c>
      <c r="G22" s="303">
        <f>B22+1</f>
        <v>52</v>
      </c>
      <c r="H22" s="305"/>
      <c r="I22" s="305"/>
      <c r="J22" s="304"/>
      <c r="K22" s="43" t="str">
        <f ca="1">IF(L21&lt;&gt;0,1,"")</f>
        <v/>
      </c>
      <c r="L22" s="303">
        <f>G22+1</f>
        <v>53</v>
      </c>
      <c r="M22" s="305"/>
      <c r="N22" s="305"/>
      <c r="O22" s="304"/>
      <c r="P22" s="43" t="str">
        <f ca="1">IF(Q21&lt;&gt;0,1,"")</f>
        <v/>
      </c>
      <c r="Q22" s="303">
        <f>L22+1</f>
        <v>54</v>
      </c>
      <c r="R22" s="305"/>
      <c r="S22" s="305"/>
      <c r="T22" s="304"/>
      <c r="U22" s="43" t="str">
        <f ca="1">IF(V21&lt;&gt;0,1,"")</f>
        <v/>
      </c>
      <c r="V22" s="303">
        <f>Q22+1</f>
        <v>55</v>
      </c>
      <c r="W22" s="305"/>
      <c r="X22" s="305"/>
      <c r="Y22" s="304"/>
      <c r="Z22" s="43" t="str">
        <f ca="1">IF(AA21&lt;&gt;0,1,"")</f>
        <v/>
      </c>
      <c r="AA22" s="303">
        <f>V22+1</f>
        <v>56</v>
      </c>
      <c r="AB22" s="305"/>
      <c r="AC22" s="305"/>
      <c r="AD22" s="304"/>
      <c r="AE22" s="43" t="str">
        <f ca="1">IF(AF21&lt;&gt;0,1,"")</f>
        <v/>
      </c>
      <c r="AF22" s="303">
        <f>AA22+1</f>
        <v>57</v>
      </c>
      <c r="AG22" s="305"/>
      <c r="AH22" s="305"/>
      <c r="AI22" s="304"/>
      <c r="AJ22" s="43" t="str">
        <f ca="1">IF(AK21&lt;&gt;0,1,"")</f>
        <v/>
      </c>
      <c r="AK22" s="303">
        <f>AF22+1</f>
        <v>58</v>
      </c>
      <c r="AL22" s="305"/>
      <c r="AM22" s="305"/>
      <c r="AN22" s="304"/>
      <c r="AO22" s="43" t="str">
        <f ca="1">IF(AP21&lt;&gt;0,1,"")</f>
        <v/>
      </c>
      <c r="AP22" s="303">
        <f>AK22+1</f>
        <v>59</v>
      </c>
      <c r="AQ22" s="305"/>
      <c r="AR22" s="305"/>
      <c r="AS22" s="304"/>
      <c r="AT22" s="43" t="str">
        <f ca="1">IF(AU21&lt;&gt;0,1,"")</f>
        <v/>
      </c>
      <c r="AU22" s="303">
        <f>AP22+1</f>
        <v>60</v>
      </c>
      <c r="AV22" s="305"/>
      <c r="AW22" s="305"/>
      <c r="AX22" s="304"/>
      <c r="AY22" s="43" t="str">
        <f ca="1">IF(AZ21&lt;&gt;0,1,"")</f>
        <v/>
      </c>
      <c r="AZ22" s="303">
        <f>AU22+1</f>
        <v>61</v>
      </c>
      <c r="BA22" s="305"/>
      <c r="BB22" s="305"/>
      <c r="BC22" s="304"/>
      <c r="BD22" s="43" t="str">
        <f ca="1">IF(BE21&lt;&gt;0,1,"")</f>
        <v/>
      </c>
      <c r="BE22" s="303">
        <f>AZ22+1</f>
        <v>62</v>
      </c>
      <c r="BF22" s="305"/>
      <c r="BG22" s="305"/>
      <c r="BH22" s="304"/>
      <c r="BI22" s="43" t="str">
        <f ca="1">IF(BJ21&lt;&gt;0,1,"")</f>
        <v/>
      </c>
      <c r="BJ22" s="303">
        <f>BE22+1</f>
        <v>63</v>
      </c>
      <c r="BK22" s="305"/>
      <c r="BL22" s="305"/>
      <c r="BM22" s="304"/>
      <c r="BN22" s="43" t="str">
        <f ca="1">IF(BO21&lt;&gt;0,1,"")</f>
        <v/>
      </c>
      <c r="BO22" s="303">
        <f>BJ22+1</f>
        <v>64</v>
      </c>
      <c r="BP22" s="305"/>
      <c r="BQ22" s="305"/>
      <c r="BR22" s="304"/>
      <c r="BS22" s="43" t="str">
        <f ca="1">IF(BT21&lt;&gt;0,1,"")</f>
        <v/>
      </c>
      <c r="BT22" s="303">
        <f>BO22+1</f>
        <v>65</v>
      </c>
      <c r="BU22" s="305"/>
      <c r="BV22" s="305"/>
      <c r="BW22" s="304"/>
      <c r="BX22" s="43" t="str">
        <f ca="1">IF(BY21&lt;&gt;0,1,"")</f>
        <v/>
      </c>
      <c r="BY22" s="303">
        <f>BT22+1</f>
        <v>66</v>
      </c>
      <c r="BZ22" s="305"/>
      <c r="CA22" s="305"/>
      <c r="CB22" s="304"/>
      <c r="CC22" s="43" t="str">
        <f ca="1">IF(CD21&lt;&gt;0,1,"")</f>
        <v/>
      </c>
      <c r="CD22" s="303">
        <f>BY22+1</f>
        <v>67</v>
      </c>
      <c r="CE22" s="305"/>
      <c r="CF22" s="305"/>
      <c r="CG22" s="304"/>
      <c r="CH22" s="43" t="str">
        <f ca="1">IF(CI21&lt;&gt;0,1,"")</f>
        <v/>
      </c>
      <c r="CI22" s="303">
        <f>CD22+1</f>
        <v>68</v>
      </c>
      <c r="CJ22" s="305"/>
      <c r="CK22" s="305"/>
      <c r="CL22" s="304"/>
      <c r="CM22" s="43" t="str">
        <f ca="1">IF(CN21&lt;&gt;0,1,"")</f>
        <v/>
      </c>
      <c r="CN22" s="303">
        <f>CI22+1</f>
        <v>69</v>
      </c>
      <c r="CO22" s="305"/>
      <c r="CP22" s="305"/>
      <c r="CQ22" s="304"/>
      <c r="CR22" s="43" t="str">
        <f ca="1">IF(CS21&lt;&gt;0,1,"")</f>
        <v/>
      </c>
      <c r="CS22" s="303">
        <f>CN22+1</f>
        <v>70</v>
      </c>
      <c r="CT22" s="305"/>
      <c r="CU22" s="305"/>
      <c r="CV22" s="304"/>
      <c r="CW22" s="43" t="str">
        <f ca="1">IF(CX21&lt;&gt;0,1,"")</f>
        <v/>
      </c>
      <c r="CX22" s="303">
        <f>CS22+1</f>
        <v>71</v>
      </c>
      <c r="CY22" s="305"/>
      <c r="CZ22" s="305"/>
      <c r="DA22" s="304"/>
      <c r="DB22" s="43" t="str">
        <f ca="1">IF(DC21&lt;&gt;0,1,"")</f>
        <v/>
      </c>
      <c r="DC22" s="303">
        <f>CX22+1</f>
        <v>72</v>
      </c>
      <c r="DD22" s="305"/>
      <c r="DE22" s="305"/>
      <c r="DF22" s="304"/>
      <c r="DG22" s="43" t="str">
        <f ca="1">IF(DH21&lt;&gt;0,1,"")</f>
        <v/>
      </c>
      <c r="DH22" s="303">
        <f>DC22+1</f>
        <v>73</v>
      </c>
      <c r="DI22" s="305"/>
      <c r="DJ22" s="305"/>
      <c r="DK22" s="304"/>
      <c r="DL22" s="43" t="str">
        <f ca="1">IF(DM21&lt;&gt;0,1,"")</f>
        <v/>
      </c>
      <c r="DM22" s="303">
        <f>DH22+1</f>
        <v>74</v>
      </c>
      <c r="DN22" s="305"/>
      <c r="DO22" s="305"/>
      <c r="DP22" s="304"/>
      <c r="DQ22" s="43" t="str">
        <f ca="1">IF(DR21&lt;&gt;0,1,"")</f>
        <v/>
      </c>
      <c r="DR22" s="303">
        <f>DM22+1</f>
        <v>75</v>
      </c>
      <c r="DS22" s="305"/>
      <c r="DT22" s="305"/>
      <c r="DU22" s="304"/>
      <c r="DV22" s="43" t="str">
        <f ca="1">IF(DW21&lt;&gt;0,1,"")</f>
        <v/>
      </c>
      <c r="DW22" s="303">
        <f>DR22+1</f>
        <v>76</v>
      </c>
      <c r="DX22" s="305"/>
      <c r="DY22" s="305"/>
      <c r="DZ22" s="304"/>
      <c r="EA22" s="43" t="str">
        <f ca="1">IF(EB21&lt;&gt;0,1,"")</f>
        <v/>
      </c>
      <c r="EB22" s="303">
        <f>DW22+1</f>
        <v>77</v>
      </c>
      <c r="EC22" s="305"/>
      <c r="ED22" s="305"/>
      <c r="EE22" s="304"/>
      <c r="EF22" s="43" t="str">
        <f ca="1">IF(EG21&lt;&gt;0,1,"")</f>
        <v/>
      </c>
      <c r="EG22" s="303">
        <f>EB22+1</f>
        <v>78</v>
      </c>
      <c r="EH22" s="305"/>
      <c r="EI22" s="305"/>
      <c r="EJ22" s="304"/>
      <c r="EK22" s="43" t="str">
        <f ca="1">IF(EL21&lt;&gt;0,1,"")</f>
        <v/>
      </c>
      <c r="EL22" s="303">
        <f>EG22+1</f>
        <v>79</v>
      </c>
      <c r="EM22" s="305"/>
      <c r="EN22" s="305"/>
      <c r="EO22" s="304"/>
      <c r="EP22" s="43" t="str">
        <f ca="1">IF(EQ21&lt;&gt;0,1,"")</f>
        <v/>
      </c>
      <c r="EQ22" s="303">
        <f>EL22+1</f>
        <v>80</v>
      </c>
      <c r="ER22" s="305"/>
      <c r="ES22" s="305"/>
      <c r="ET22" s="304"/>
      <c r="EU22" s="43" t="str">
        <f ca="1">IF(EV21&lt;&gt;0,1,"")</f>
        <v/>
      </c>
      <c r="EV22" s="303">
        <f>EQ22+1</f>
        <v>81</v>
      </c>
      <c r="EW22" s="305"/>
      <c r="EX22" s="305"/>
      <c r="EY22" s="304"/>
      <c r="EZ22" s="43" t="str">
        <f ca="1">IF(FA21&lt;&gt;0,1,"")</f>
        <v/>
      </c>
      <c r="FA22" s="303">
        <f>EV22+1</f>
        <v>82</v>
      </c>
      <c r="FB22" s="305"/>
      <c r="FC22" s="305"/>
      <c r="FD22" s="304"/>
      <c r="FE22" s="43" t="str">
        <f ca="1">IF(FF21&lt;&gt;0,1,"")</f>
        <v/>
      </c>
      <c r="FF22" s="303">
        <f>FA22+1</f>
        <v>83</v>
      </c>
      <c r="FG22" s="305"/>
      <c r="FH22" s="305"/>
      <c r="FI22" s="304"/>
      <c r="FJ22" s="43" t="str">
        <f ca="1">IF(FK21&lt;&gt;0,1,"")</f>
        <v/>
      </c>
      <c r="FK22" s="303">
        <f>FF22+1</f>
        <v>84</v>
      </c>
      <c r="FL22" s="305"/>
      <c r="FM22" s="305"/>
      <c r="FN22" s="304"/>
      <c r="FO22" s="43" t="str">
        <f ca="1">IF(FP21&lt;&gt;0,1,"")</f>
        <v/>
      </c>
      <c r="FP22" s="303">
        <f>FK22+1</f>
        <v>85</v>
      </c>
      <c r="FQ22" s="305"/>
      <c r="FR22" s="305"/>
      <c r="FS22" s="304"/>
      <c r="FT22" s="43" t="str">
        <f ca="1">IF(FU21&lt;&gt;0,1,"")</f>
        <v/>
      </c>
      <c r="FU22" s="303">
        <f>FP22+1</f>
        <v>86</v>
      </c>
      <c r="FV22" s="305"/>
      <c r="FW22" s="305"/>
      <c r="FX22" s="304"/>
      <c r="FY22" s="43" t="str">
        <f ca="1">IF(FZ21&lt;&gt;0,1,"")</f>
        <v/>
      </c>
      <c r="FZ22" s="303">
        <f>FU22+1</f>
        <v>87</v>
      </c>
      <c r="GA22" s="305"/>
      <c r="GB22" s="305"/>
      <c r="GC22" s="304"/>
      <c r="GD22" s="43" t="str">
        <f ca="1">IF(GE21&lt;&gt;0,1,"")</f>
        <v/>
      </c>
      <c r="GE22" s="303">
        <f>FZ22+1</f>
        <v>88</v>
      </c>
      <c r="GF22" s="305"/>
      <c r="GG22" s="305"/>
      <c r="GH22" s="304"/>
      <c r="GI22" s="43" t="str">
        <f ca="1">IF(GJ21&lt;&gt;0,1,"")</f>
        <v/>
      </c>
      <c r="GJ22" s="303">
        <f>GE22+1</f>
        <v>89</v>
      </c>
      <c r="GK22" s="305"/>
      <c r="GL22" s="305"/>
      <c r="GM22" s="304"/>
      <c r="GN22" s="43" t="str">
        <f ca="1">IF(GO21&lt;&gt;0,1,"")</f>
        <v/>
      </c>
      <c r="GO22" s="303">
        <f>GJ22+1</f>
        <v>90</v>
      </c>
      <c r="GP22" s="305"/>
      <c r="GQ22" s="305"/>
      <c r="GR22" s="304"/>
      <c r="GS22" s="43" t="str">
        <f ca="1">IF(GT21&lt;&gt;0,1,"")</f>
        <v/>
      </c>
      <c r="GT22" s="303">
        <f>GO22+1</f>
        <v>91</v>
      </c>
      <c r="GU22" s="305"/>
      <c r="GV22" s="305"/>
      <c r="GW22" s="304"/>
      <c r="GX22" s="43" t="str">
        <f ca="1">IF(GY21&lt;&gt;0,1,"")</f>
        <v/>
      </c>
      <c r="GY22" s="303">
        <f>GT22+1</f>
        <v>92</v>
      </c>
      <c r="GZ22" s="305"/>
      <c r="HA22" s="305"/>
      <c r="HB22" s="304"/>
      <c r="HC22" s="43" t="str">
        <f ca="1">IF(HD21&lt;&gt;0,1,"")</f>
        <v/>
      </c>
      <c r="HD22" s="303">
        <f>GY22+1</f>
        <v>93</v>
      </c>
      <c r="HE22" s="305"/>
      <c r="HF22" s="305"/>
      <c r="HG22" s="304"/>
      <c r="HH22" s="43" t="str">
        <f ca="1">IF(HI21&lt;&gt;0,1,"")</f>
        <v/>
      </c>
      <c r="HI22" s="303">
        <f>HD22+1</f>
        <v>94</v>
      </c>
      <c r="HJ22" s="305"/>
      <c r="HK22" s="305"/>
      <c r="HL22" s="304"/>
      <c r="HM22" s="43" t="str">
        <f ca="1">IF(HN21&lt;&gt;0,1,"")</f>
        <v/>
      </c>
      <c r="HN22" s="303">
        <f>HI22+1</f>
        <v>95</v>
      </c>
      <c r="HO22" s="305"/>
      <c r="HP22" s="305"/>
      <c r="HQ22" s="304"/>
      <c r="HR22" s="43" t="str">
        <f ca="1">IF(HS21&lt;&gt;0,1,"")</f>
        <v/>
      </c>
      <c r="HS22" s="303">
        <f>HN22+1</f>
        <v>96</v>
      </c>
      <c r="HT22" s="305"/>
      <c r="HU22" s="305"/>
      <c r="HV22" s="304"/>
      <c r="HW22" s="43" t="str">
        <f ca="1">IF(HX21&lt;&gt;0,1,"")</f>
        <v/>
      </c>
      <c r="HX22" s="303">
        <f>HS22+1</f>
        <v>97</v>
      </c>
      <c r="HY22" s="305"/>
      <c r="HZ22" s="305"/>
      <c r="IA22" s="304"/>
      <c r="IB22" s="43" t="str">
        <f ca="1">IF(IC21&lt;&gt;0,1,"")</f>
        <v/>
      </c>
      <c r="IC22" s="303">
        <f>HX22+1</f>
        <v>98</v>
      </c>
      <c r="ID22" s="305"/>
      <c r="IE22" s="305"/>
      <c r="IF22" s="304"/>
      <c r="IG22" s="43" t="str">
        <f ca="1">IF(IH21&lt;&gt;0,1,"")</f>
        <v/>
      </c>
      <c r="IH22" s="303">
        <f>IC22+1</f>
        <v>99</v>
      </c>
      <c r="II22" s="305"/>
      <c r="IJ22" s="305"/>
      <c r="IK22" s="304"/>
      <c r="IL22" s="43" t="str">
        <f ca="1">IF(IM21&lt;&gt;0,1,"")</f>
        <v/>
      </c>
      <c r="IM22" s="303">
        <f>IH22+1</f>
        <v>100</v>
      </c>
      <c r="IN22" s="305"/>
      <c r="IO22" s="305"/>
      <c r="IP22" s="304"/>
    </row>
    <row r="23" spans="1:250" s="24" customFormat="1" x14ac:dyDescent="0.2">
      <c r="A23" s="43" t="str">
        <f ca="1">IF(B21&lt;&gt;0,1,"")</f>
        <v/>
      </c>
      <c r="B23" s="303" t="s">
        <v>244</v>
      </c>
      <c r="C23" s="304"/>
      <c r="D23" s="301" t="str">
        <f ca="1">IF(B21&lt;&gt;0,INDIRECT("'Nodos IX'!C"&amp;B22+4),"")</f>
        <v/>
      </c>
      <c r="E23" s="302"/>
      <c r="F23" s="43" t="str">
        <f ca="1">IF(G21&lt;&gt;0,1,"")</f>
        <v/>
      </c>
      <c r="G23" s="303" t="s">
        <v>244</v>
      </c>
      <c r="H23" s="304"/>
      <c r="I23" s="301" t="str">
        <f ca="1">IF(G21&lt;&gt;0,INDIRECT("'Nodos IX'!C"&amp;G22+4),"")</f>
        <v/>
      </c>
      <c r="J23" s="302"/>
      <c r="K23" s="43" t="str">
        <f ca="1">IF(L21&lt;&gt;0,1,"")</f>
        <v/>
      </c>
      <c r="L23" s="303" t="s">
        <v>244</v>
      </c>
      <c r="M23" s="304"/>
      <c r="N23" s="301" t="str">
        <f ca="1">IF(L21&lt;&gt;0,INDIRECT("'Nodos IX'!C"&amp;L22+4),"")</f>
        <v/>
      </c>
      <c r="O23" s="302"/>
      <c r="P23" s="43" t="str">
        <f ca="1">IF(Q21&lt;&gt;0,1,"")</f>
        <v/>
      </c>
      <c r="Q23" s="303" t="s">
        <v>244</v>
      </c>
      <c r="R23" s="304"/>
      <c r="S23" s="301" t="str">
        <f ca="1">IF(Q21&lt;&gt;0,INDIRECT("'Nodos IX'!C"&amp;Q22+4),"")</f>
        <v/>
      </c>
      <c r="T23" s="302"/>
      <c r="U23" s="43" t="str">
        <f ca="1">IF(V21&lt;&gt;0,1,"")</f>
        <v/>
      </c>
      <c r="V23" s="303" t="s">
        <v>244</v>
      </c>
      <c r="W23" s="304"/>
      <c r="X23" s="301" t="str">
        <f ca="1">IF(V21&lt;&gt;0,INDIRECT("'Nodos IX'!C"&amp;V22+4),"")</f>
        <v/>
      </c>
      <c r="Y23" s="302"/>
      <c r="Z23" s="43" t="str">
        <f ca="1">IF(AA21&lt;&gt;0,1,"")</f>
        <v/>
      </c>
      <c r="AA23" s="303" t="s">
        <v>244</v>
      </c>
      <c r="AB23" s="304"/>
      <c r="AC23" s="301" t="str">
        <f ca="1">IF(AA21&lt;&gt;0,INDIRECT("'Nodos IX'!C"&amp;AA22+4),"")</f>
        <v/>
      </c>
      <c r="AD23" s="302"/>
      <c r="AE23" s="43" t="str">
        <f ca="1">IF(AF21&lt;&gt;0,1,"")</f>
        <v/>
      </c>
      <c r="AF23" s="303" t="s">
        <v>244</v>
      </c>
      <c r="AG23" s="304"/>
      <c r="AH23" s="301" t="str">
        <f ca="1">IF(AF21&lt;&gt;0,INDIRECT("'Nodos IX'!C"&amp;AF22+4),"")</f>
        <v/>
      </c>
      <c r="AI23" s="302"/>
      <c r="AJ23" s="43" t="str">
        <f ca="1">IF(AK21&lt;&gt;0,1,"")</f>
        <v/>
      </c>
      <c r="AK23" s="303" t="s">
        <v>244</v>
      </c>
      <c r="AL23" s="304"/>
      <c r="AM23" s="301" t="str">
        <f ca="1">IF(AK21&lt;&gt;0,INDIRECT("'Nodos IX'!C"&amp;AK22+4),"")</f>
        <v/>
      </c>
      <c r="AN23" s="302"/>
      <c r="AO23" s="43" t="str">
        <f ca="1">IF(AP21&lt;&gt;0,1,"")</f>
        <v/>
      </c>
      <c r="AP23" s="303" t="s">
        <v>244</v>
      </c>
      <c r="AQ23" s="304"/>
      <c r="AR23" s="301" t="str">
        <f ca="1">IF(AP21&lt;&gt;0,INDIRECT("'Nodos IX'!C"&amp;AP22+4),"")</f>
        <v/>
      </c>
      <c r="AS23" s="302"/>
      <c r="AT23" s="43" t="str">
        <f ca="1">IF(AU21&lt;&gt;0,1,"")</f>
        <v/>
      </c>
      <c r="AU23" s="303" t="s">
        <v>244</v>
      </c>
      <c r="AV23" s="304"/>
      <c r="AW23" s="301" t="str">
        <f ca="1">IF(AU21&lt;&gt;0,INDIRECT("'Nodos IX'!C"&amp;AU22+4),"")</f>
        <v/>
      </c>
      <c r="AX23" s="302"/>
      <c r="AY23" s="43" t="str">
        <f ca="1">IF(AZ21&lt;&gt;0,1,"")</f>
        <v/>
      </c>
      <c r="AZ23" s="303" t="s">
        <v>244</v>
      </c>
      <c r="BA23" s="304"/>
      <c r="BB23" s="301" t="str">
        <f ca="1">IF(AZ21&lt;&gt;0,INDIRECT("'Nodos IX'!C"&amp;AZ22+4),"")</f>
        <v/>
      </c>
      <c r="BC23" s="302"/>
      <c r="BD23" s="43" t="str">
        <f ca="1">IF(BE21&lt;&gt;0,1,"")</f>
        <v/>
      </c>
      <c r="BE23" s="303" t="s">
        <v>244</v>
      </c>
      <c r="BF23" s="304"/>
      <c r="BG23" s="301" t="str">
        <f ca="1">IF(BE21&lt;&gt;0,INDIRECT("'Nodos IX'!C"&amp;BE22+4),"")</f>
        <v/>
      </c>
      <c r="BH23" s="302"/>
      <c r="BI23" s="43" t="str">
        <f ca="1">IF(BJ21&lt;&gt;0,1,"")</f>
        <v/>
      </c>
      <c r="BJ23" s="303" t="s">
        <v>244</v>
      </c>
      <c r="BK23" s="304"/>
      <c r="BL23" s="301" t="str">
        <f ca="1">IF(BJ21&lt;&gt;0,INDIRECT("'Nodos IX'!C"&amp;BJ22+4),"")</f>
        <v/>
      </c>
      <c r="BM23" s="302"/>
      <c r="BN23" s="43" t="str">
        <f ca="1">IF(BO21&lt;&gt;0,1,"")</f>
        <v/>
      </c>
      <c r="BO23" s="303" t="s">
        <v>244</v>
      </c>
      <c r="BP23" s="304"/>
      <c r="BQ23" s="301" t="str">
        <f ca="1">IF(BO21&lt;&gt;0,INDIRECT("'Nodos IX'!C"&amp;BO22+4),"")</f>
        <v/>
      </c>
      <c r="BR23" s="302"/>
      <c r="BS23" s="43" t="str">
        <f ca="1">IF(BT21&lt;&gt;0,1,"")</f>
        <v/>
      </c>
      <c r="BT23" s="303" t="s">
        <v>244</v>
      </c>
      <c r="BU23" s="304"/>
      <c r="BV23" s="301" t="str">
        <f ca="1">IF(BT21&lt;&gt;0,INDIRECT("'Nodos IX'!C"&amp;BT22+4),"")</f>
        <v/>
      </c>
      <c r="BW23" s="302"/>
      <c r="BX23" s="43" t="str">
        <f ca="1">IF(BY21&lt;&gt;0,1,"")</f>
        <v/>
      </c>
      <c r="BY23" s="303" t="s">
        <v>244</v>
      </c>
      <c r="BZ23" s="304"/>
      <c r="CA23" s="301" t="str">
        <f ca="1">IF(BY21&lt;&gt;0,INDIRECT("'Nodos IX'!C"&amp;BY22+4),"")</f>
        <v/>
      </c>
      <c r="CB23" s="302"/>
      <c r="CC23" s="43" t="str">
        <f ca="1">IF(CD21&lt;&gt;0,1,"")</f>
        <v/>
      </c>
      <c r="CD23" s="303" t="s">
        <v>244</v>
      </c>
      <c r="CE23" s="304"/>
      <c r="CF23" s="301" t="str">
        <f ca="1">IF(CD21&lt;&gt;0,INDIRECT("'Nodos IX'!C"&amp;CD22+4),"")</f>
        <v/>
      </c>
      <c r="CG23" s="302"/>
      <c r="CH23" s="43" t="str">
        <f ca="1">IF(CI21&lt;&gt;0,1,"")</f>
        <v/>
      </c>
      <c r="CI23" s="303" t="s">
        <v>244</v>
      </c>
      <c r="CJ23" s="304"/>
      <c r="CK23" s="301" t="str">
        <f ca="1">IF(CI21&lt;&gt;0,INDIRECT("'Nodos IX'!C"&amp;CI22+4),"")</f>
        <v/>
      </c>
      <c r="CL23" s="302"/>
      <c r="CM23" s="43" t="str">
        <f ca="1">IF(CN21&lt;&gt;0,1,"")</f>
        <v/>
      </c>
      <c r="CN23" s="303" t="s">
        <v>244</v>
      </c>
      <c r="CO23" s="304"/>
      <c r="CP23" s="301" t="str">
        <f ca="1">IF(CN21&lt;&gt;0,INDIRECT("'Nodos IX'!C"&amp;CN22+4),"")</f>
        <v/>
      </c>
      <c r="CQ23" s="302"/>
      <c r="CR23" s="43" t="str">
        <f ca="1">IF(CS21&lt;&gt;0,1,"")</f>
        <v/>
      </c>
      <c r="CS23" s="303" t="s">
        <v>244</v>
      </c>
      <c r="CT23" s="304"/>
      <c r="CU23" s="301" t="str">
        <f ca="1">IF(CS21&lt;&gt;0,INDIRECT("'Nodos IX'!C"&amp;CS22+4),"")</f>
        <v/>
      </c>
      <c r="CV23" s="302"/>
      <c r="CW23" s="43" t="str">
        <f ca="1">IF(CX21&lt;&gt;0,1,"")</f>
        <v/>
      </c>
      <c r="CX23" s="303" t="s">
        <v>244</v>
      </c>
      <c r="CY23" s="304"/>
      <c r="CZ23" s="301" t="str">
        <f ca="1">IF(CX21&lt;&gt;0,INDIRECT("'Nodos IX'!C"&amp;CX22+4),"")</f>
        <v/>
      </c>
      <c r="DA23" s="302"/>
      <c r="DB23" s="43" t="str">
        <f ca="1">IF(DC21&lt;&gt;0,1,"")</f>
        <v/>
      </c>
      <c r="DC23" s="303" t="s">
        <v>244</v>
      </c>
      <c r="DD23" s="304"/>
      <c r="DE23" s="301" t="str">
        <f ca="1">IF(DC21&lt;&gt;0,INDIRECT("'Nodos IX'!C"&amp;DC22+4),"")</f>
        <v/>
      </c>
      <c r="DF23" s="302"/>
      <c r="DG23" s="43" t="str">
        <f ca="1">IF(DH21&lt;&gt;0,1,"")</f>
        <v/>
      </c>
      <c r="DH23" s="303" t="s">
        <v>244</v>
      </c>
      <c r="DI23" s="304"/>
      <c r="DJ23" s="301" t="str">
        <f ca="1">IF(DH21&lt;&gt;0,INDIRECT("'Nodos IX'!C"&amp;DH22+4),"")</f>
        <v/>
      </c>
      <c r="DK23" s="302"/>
      <c r="DL23" s="43" t="str">
        <f ca="1">IF(DM21&lt;&gt;0,1,"")</f>
        <v/>
      </c>
      <c r="DM23" s="303" t="s">
        <v>244</v>
      </c>
      <c r="DN23" s="304"/>
      <c r="DO23" s="301" t="str">
        <f ca="1">IF(DM21&lt;&gt;0,INDIRECT("'Nodos IX'!C"&amp;DM22+4),"")</f>
        <v/>
      </c>
      <c r="DP23" s="302"/>
      <c r="DQ23" s="43" t="str">
        <f ca="1">IF(DR21&lt;&gt;0,1,"")</f>
        <v/>
      </c>
      <c r="DR23" s="303" t="s">
        <v>244</v>
      </c>
      <c r="DS23" s="304"/>
      <c r="DT23" s="301" t="str">
        <f ca="1">IF(DR21&lt;&gt;0,INDIRECT("'Nodos IX'!C"&amp;DR22+4),"")</f>
        <v/>
      </c>
      <c r="DU23" s="302"/>
      <c r="DV23" s="43" t="str">
        <f ca="1">IF(DW21&lt;&gt;0,1,"")</f>
        <v/>
      </c>
      <c r="DW23" s="303" t="s">
        <v>244</v>
      </c>
      <c r="DX23" s="304"/>
      <c r="DY23" s="301" t="str">
        <f ca="1">IF(DW21&lt;&gt;0,INDIRECT("'Nodos IX'!C"&amp;DW22+4),"")</f>
        <v/>
      </c>
      <c r="DZ23" s="302"/>
      <c r="EA23" s="43" t="str">
        <f ca="1">IF(EB21&lt;&gt;0,1,"")</f>
        <v/>
      </c>
      <c r="EB23" s="303" t="s">
        <v>244</v>
      </c>
      <c r="EC23" s="304"/>
      <c r="ED23" s="301" t="str">
        <f ca="1">IF(EB21&lt;&gt;0,INDIRECT("'Nodos IX'!C"&amp;EB22+4),"")</f>
        <v/>
      </c>
      <c r="EE23" s="302"/>
      <c r="EF23" s="43" t="str">
        <f ca="1">IF(EG21&lt;&gt;0,1,"")</f>
        <v/>
      </c>
      <c r="EG23" s="303" t="s">
        <v>244</v>
      </c>
      <c r="EH23" s="304"/>
      <c r="EI23" s="301" t="str">
        <f ca="1">IF(EG21&lt;&gt;0,INDIRECT("'Nodos IX'!C"&amp;EG22+4),"")</f>
        <v/>
      </c>
      <c r="EJ23" s="302"/>
      <c r="EK23" s="43" t="str">
        <f ca="1">IF(EL21&lt;&gt;0,1,"")</f>
        <v/>
      </c>
      <c r="EL23" s="303" t="s">
        <v>244</v>
      </c>
      <c r="EM23" s="304"/>
      <c r="EN23" s="301" t="str">
        <f ca="1">IF(EL21&lt;&gt;0,INDIRECT("'Nodos IX'!C"&amp;EL22+4),"")</f>
        <v/>
      </c>
      <c r="EO23" s="302"/>
      <c r="EP23" s="43" t="str">
        <f ca="1">IF(EQ21&lt;&gt;0,1,"")</f>
        <v/>
      </c>
      <c r="EQ23" s="303" t="s">
        <v>244</v>
      </c>
      <c r="ER23" s="304"/>
      <c r="ES23" s="301" t="str">
        <f ca="1">IF(EQ21&lt;&gt;0,INDIRECT("'Nodos IX'!C"&amp;EQ22+4),"")</f>
        <v/>
      </c>
      <c r="ET23" s="302"/>
      <c r="EU23" s="43" t="str">
        <f ca="1">IF(EV21&lt;&gt;0,1,"")</f>
        <v/>
      </c>
      <c r="EV23" s="303" t="s">
        <v>244</v>
      </c>
      <c r="EW23" s="304"/>
      <c r="EX23" s="301" t="str">
        <f ca="1">IF(EV21&lt;&gt;0,INDIRECT("'Nodos IX'!C"&amp;EV22+4),"")</f>
        <v/>
      </c>
      <c r="EY23" s="302"/>
      <c r="EZ23" s="43" t="str">
        <f ca="1">IF(FA21&lt;&gt;0,1,"")</f>
        <v/>
      </c>
      <c r="FA23" s="303" t="s">
        <v>244</v>
      </c>
      <c r="FB23" s="304"/>
      <c r="FC23" s="301" t="str">
        <f ca="1">IF(FA21&lt;&gt;0,INDIRECT("'Nodos IX'!C"&amp;FA22+4),"")</f>
        <v/>
      </c>
      <c r="FD23" s="302"/>
      <c r="FE23" s="43" t="str">
        <f ca="1">IF(FF21&lt;&gt;0,1,"")</f>
        <v/>
      </c>
      <c r="FF23" s="303" t="s">
        <v>244</v>
      </c>
      <c r="FG23" s="304"/>
      <c r="FH23" s="301" t="str">
        <f ca="1">IF(FF21&lt;&gt;0,INDIRECT("'Nodos IX'!C"&amp;FF22+4),"")</f>
        <v/>
      </c>
      <c r="FI23" s="302"/>
      <c r="FJ23" s="43" t="str">
        <f ca="1">IF(FK21&lt;&gt;0,1,"")</f>
        <v/>
      </c>
      <c r="FK23" s="303" t="s">
        <v>244</v>
      </c>
      <c r="FL23" s="304"/>
      <c r="FM23" s="301" t="str">
        <f ca="1">IF(FK21&lt;&gt;0,INDIRECT("'Nodos IX'!C"&amp;FK22+4),"")</f>
        <v/>
      </c>
      <c r="FN23" s="302"/>
      <c r="FO23" s="43" t="str">
        <f ca="1">IF(FP21&lt;&gt;0,1,"")</f>
        <v/>
      </c>
      <c r="FP23" s="303" t="s">
        <v>244</v>
      </c>
      <c r="FQ23" s="304"/>
      <c r="FR23" s="301" t="str">
        <f ca="1">IF(FP21&lt;&gt;0,INDIRECT("'Nodos IX'!C"&amp;FP22+4),"")</f>
        <v/>
      </c>
      <c r="FS23" s="302"/>
      <c r="FT23" s="43" t="str">
        <f ca="1">IF(FU21&lt;&gt;0,1,"")</f>
        <v/>
      </c>
      <c r="FU23" s="303" t="s">
        <v>244</v>
      </c>
      <c r="FV23" s="304"/>
      <c r="FW23" s="301" t="str">
        <f ca="1">IF(FU21&lt;&gt;0,INDIRECT("'Nodos IX'!C"&amp;FU22+4),"")</f>
        <v/>
      </c>
      <c r="FX23" s="302"/>
      <c r="FY23" s="43" t="str">
        <f ca="1">IF(FZ21&lt;&gt;0,1,"")</f>
        <v/>
      </c>
      <c r="FZ23" s="303" t="s">
        <v>244</v>
      </c>
      <c r="GA23" s="304"/>
      <c r="GB23" s="301" t="str">
        <f ca="1">IF(FZ21&lt;&gt;0,INDIRECT("'Nodos IX'!C"&amp;FZ22+4),"")</f>
        <v/>
      </c>
      <c r="GC23" s="302"/>
      <c r="GD23" s="43" t="str">
        <f ca="1">IF(GE21&lt;&gt;0,1,"")</f>
        <v/>
      </c>
      <c r="GE23" s="303" t="s">
        <v>244</v>
      </c>
      <c r="GF23" s="304"/>
      <c r="GG23" s="301" t="str">
        <f ca="1">IF(GE21&lt;&gt;0,INDIRECT("'Nodos IX'!C"&amp;GE22+4),"")</f>
        <v/>
      </c>
      <c r="GH23" s="302"/>
      <c r="GI23" s="43" t="str">
        <f ca="1">IF(GJ21&lt;&gt;0,1,"")</f>
        <v/>
      </c>
      <c r="GJ23" s="303" t="s">
        <v>244</v>
      </c>
      <c r="GK23" s="304"/>
      <c r="GL23" s="301" t="str">
        <f ca="1">IF(GJ21&lt;&gt;0,INDIRECT("'Nodos IX'!C"&amp;GJ22+4),"")</f>
        <v/>
      </c>
      <c r="GM23" s="302"/>
      <c r="GN23" s="43" t="str">
        <f ca="1">IF(GO21&lt;&gt;0,1,"")</f>
        <v/>
      </c>
      <c r="GO23" s="303" t="s">
        <v>244</v>
      </c>
      <c r="GP23" s="304"/>
      <c r="GQ23" s="301" t="str">
        <f ca="1">IF(GO21&lt;&gt;0,INDIRECT("'Nodos IX'!C"&amp;GO22+4),"")</f>
        <v/>
      </c>
      <c r="GR23" s="302"/>
      <c r="GS23" s="43" t="str">
        <f ca="1">IF(GT21&lt;&gt;0,1,"")</f>
        <v/>
      </c>
      <c r="GT23" s="303" t="s">
        <v>244</v>
      </c>
      <c r="GU23" s="304"/>
      <c r="GV23" s="301" t="str">
        <f ca="1">IF(GT21&lt;&gt;0,INDIRECT("'Nodos IX'!C"&amp;GT22+4),"")</f>
        <v/>
      </c>
      <c r="GW23" s="302"/>
      <c r="GX23" s="43" t="str">
        <f ca="1">IF(GY21&lt;&gt;0,1,"")</f>
        <v/>
      </c>
      <c r="GY23" s="303" t="s">
        <v>244</v>
      </c>
      <c r="GZ23" s="304"/>
      <c r="HA23" s="301" t="str">
        <f ca="1">IF(GY21&lt;&gt;0,INDIRECT("'Nodos IX'!C"&amp;GY22+4),"")</f>
        <v/>
      </c>
      <c r="HB23" s="302"/>
      <c r="HC23" s="43" t="str">
        <f ca="1">IF(HD21&lt;&gt;0,1,"")</f>
        <v/>
      </c>
      <c r="HD23" s="303" t="s">
        <v>244</v>
      </c>
      <c r="HE23" s="304"/>
      <c r="HF23" s="301" t="str">
        <f ca="1">IF(HD21&lt;&gt;0,INDIRECT("'Nodos IX'!C"&amp;HD22+4),"")</f>
        <v/>
      </c>
      <c r="HG23" s="302"/>
      <c r="HH23" s="43" t="str">
        <f ca="1">IF(HI21&lt;&gt;0,1,"")</f>
        <v/>
      </c>
      <c r="HI23" s="303" t="s">
        <v>244</v>
      </c>
      <c r="HJ23" s="304"/>
      <c r="HK23" s="301" t="str">
        <f ca="1">IF(HI21&lt;&gt;0,INDIRECT("'Nodos IX'!C"&amp;HI22+4),"")</f>
        <v/>
      </c>
      <c r="HL23" s="302"/>
      <c r="HM23" s="43" t="str">
        <f ca="1">IF(HN21&lt;&gt;0,1,"")</f>
        <v/>
      </c>
      <c r="HN23" s="303" t="s">
        <v>244</v>
      </c>
      <c r="HO23" s="304"/>
      <c r="HP23" s="301" t="str">
        <f ca="1">IF(HN21&lt;&gt;0,INDIRECT("'Nodos IX'!C"&amp;HN22+4),"")</f>
        <v/>
      </c>
      <c r="HQ23" s="302"/>
      <c r="HR23" s="43" t="str">
        <f ca="1">IF(HS21&lt;&gt;0,1,"")</f>
        <v/>
      </c>
      <c r="HS23" s="303" t="s">
        <v>244</v>
      </c>
      <c r="HT23" s="304"/>
      <c r="HU23" s="301" t="str">
        <f ca="1">IF(HS21&lt;&gt;0,INDIRECT("'Nodos IX'!C"&amp;HS22+4),"")</f>
        <v/>
      </c>
      <c r="HV23" s="302"/>
      <c r="HW23" s="43" t="str">
        <f ca="1">IF(HX21&lt;&gt;0,1,"")</f>
        <v/>
      </c>
      <c r="HX23" s="303" t="s">
        <v>244</v>
      </c>
      <c r="HY23" s="304"/>
      <c r="HZ23" s="301" t="str">
        <f ca="1">IF(HX21&lt;&gt;0,INDIRECT("'Nodos IX'!C"&amp;HX22+4),"")</f>
        <v/>
      </c>
      <c r="IA23" s="302"/>
      <c r="IB23" s="43" t="str">
        <f ca="1">IF(IC21&lt;&gt;0,1,"")</f>
        <v/>
      </c>
      <c r="IC23" s="303" t="s">
        <v>244</v>
      </c>
      <c r="ID23" s="304"/>
      <c r="IE23" s="301" t="str">
        <f ca="1">IF(IC21&lt;&gt;0,INDIRECT("'Nodos IX'!C"&amp;IC22+4),"")</f>
        <v/>
      </c>
      <c r="IF23" s="302"/>
      <c r="IG23" s="43" t="str">
        <f ca="1">IF(IH21&lt;&gt;0,1,"")</f>
        <v/>
      </c>
      <c r="IH23" s="303" t="s">
        <v>244</v>
      </c>
      <c r="II23" s="304"/>
      <c r="IJ23" s="301" t="str">
        <f ca="1">IF(IH21&lt;&gt;0,INDIRECT("'Nodos IX'!C"&amp;IH22+4),"")</f>
        <v/>
      </c>
      <c r="IK23" s="302"/>
      <c r="IL23" s="43" t="str">
        <f ca="1">IF(IM21&lt;&gt;0,1,"")</f>
        <v/>
      </c>
      <c r="IM23" s="303" t="s">
        <v>244</v>
      </c>
      <c r="IN23" s="304"/>
      <c r="IO23" s="301" t="str">
        <f ca="1">IF(IM21&lt;&gt;0,INDIRECT("'Nodos IX'!C"&amp;IM22+4),"")</f>
        <v/>
      </c>
      <c r="IP23" s="302"/>
    </row>
    <row r="24" spans="1:250" s="24" customFormat="1" x14ac:dyDescent="0.2">
      <c r="A24" s="43" t="str">
        <f ca="1">IF(B21&lt;&gt;0,1,"")</f>
        <v/>
      </c>
      <c r="B24" s="303" t="s">
        <v>239</v>
      </c>
      <c r="C24" s="304"/>
      <c r="D24" s="301" t="str">
        <f ca="1">IF(B21&lt;&gt;0,INDIRECT("'Nodos IX'!L"&amp;B22+4),"")</f>
        <v/>
      </c>
      <c r="E24" s="302"/>
      <c r="F24" s="43" t="str">
        <f ca="1">IF(G21&lt;&gt;0,1,"")</f>
        <v/>
      </c>
      <c r="G24" s="303" t="s">
        <v>239</v>
      </c>
      <c r="H24" s="304"/>
      <c r="I24" s="301" t="str">
        <f ca="1">IF(G21&lt;&gt;0,INDIRECT("'Nodos IX'!L"&amp;G22+4),"")</f>
        <v/>
      </c>
      <c r="J24" s="302"/>
      <c r="K24" s="43" t="str">
        <f ca="1">IF(L21&lt;&gt;0,1,"")</f>
        <v/>
      </c>
      <c r="L24" s="303" t="s">
        <v>239</v>
      </c>
      <c r="M24" s="304"/>
      <c r="N24" s="301" t="str">
        <f ca="1">IF(L21&lt;&gt;0,INDIRECT("'Nodos IX'!L"&amp;L22+4),"")</f>
        <v/>
      </c>
      <c r="O24" s="302"/>
      <c r="P24" s="43" t="str">
        <f ca="1">IF(Q21&lt;&gt;0,1,"")</f>
        <v/>
      </c>
      <c r="Q24" s="303" t="s">
        <v>239</v>
      </c>
      <c r="R24" s="304"/>
      <c r="S24" s="301" t="str">
        <f ca="1">IF(Q21&lt;&gt;0,INDIRECT("'Nodos IX'!L"&amp;Q22+4),"")</f>
        <v/>
      </c>
      <c r="T24" s="302"/>
      <c r="U24" s="43" t="str">
        <f ca="1">IF(V21&lt;&gt;0,1,"")</f>
        <v/>
      </c>
      <c r="V24" s="303" t="s">
        <v>239</v>
      </c>
      <c r="W24" s="304"/>
      <c r="X24" s="301" t="str">
        <f ca="1">IF(V21&lt;&gt;0,INDIRECT("'Nodos IX'!L"&amp;V22+4),"")</f>
        <v/>
      </c>
      <c r="Y24" s="302"/>
      <c r="Z24" s="43" t="str">
        <f ca="1">IF(AA21&lt;&gt;0,1,"")</f>
        <v/>
      </c>
      <c r="AA24" s="303" t="s">
        <v>239</v>
      </c>
      <c r="AB24" s="304"/>
      <c r="AC24" s="301" t="str">
        <f ca="1">IF(AA21&lt;&gt;0,INDIRECT("'Nodos IX'!L"&amp;AA22+4),"")</f>
        <v/>
      </c>
      <c r="AD24" s="302"/>
      <c r="AE24" s="43" t="str">
        <f ca="1">IF(AF21&lt;&gt;0,1,"")</f>
        <v/>
      </c>
      <c r="AF24" s="303" t="s">
        <v>239</v>
      </c>
      <c r="AG24" s="304"/>
      <c r="AH24" s="301" t="str">
        <f ca="1">IF(AF21&lt;&gt;0,INDIRECT("'Nodos IX'!L"&amp;AF22+4),"")</f>
        <v/>
      </c>
      <c r="AI24" s="302"/>
      <c r="AJ24" s="43" t="str">
        <f ca="1">IF(AK21&lt;&gt;0,1,"")</f>
        <v/>
      </c>
      <c r="AK24" s="303" t="s">
        <v>239</v>
      </c>
      <c r="AL24" s="304"/>
      <c r="AM24" s="301" t="str">
        <f ca="1">IF(AK21&lt;&gt;0,INDIRECT("'Nodos IX'!L"&amp;AK22+4),"")</f>
        <v/>
      </c>
      <c r="AN24" s="302"/>
      <c r="AO24" s="43" t="str">
        <f ca="1">IF(AP21&lt;&gt;0,1,"")</f>
        <v/>
      </c>
      <c r="AP24" s="303" t="s">
        <v>239</v>
      </c>
      <c r="AQ24" s="304"/>
      <c r="AR24" s="301" t="str">
        <f ca="1">IF(AP21&lt;&gt;0,INDIRECT("'Nodos IX'!L"&amp;AP22+4),"")</f>
        <v/>
      </c>
      <c r="AS24" s="302"/>
      <c r="AT24" s="43" t="str">
        <f ca="1">IF(AU21&lt;&gt;0,1,"")</f>
        <v/>
      </c>
      <c r="AU24" s="303" t="s">
        <v>239</v>
      </c>
      <c r="AV24" s="304"/>
      <c r="AW24" s="301" t="str">
        <f ca="1">IF(AU21&lt;&gt;0,INDIRECT("'Nodos IX'!L"&amp;AU22+4),"")</f>
        <v/>
      </c>
      <c r="AX24" s="302"/>
      <c r="AY24" s="43" t="str">
        <f ca="1">IF(AZ21&lt;&gt;0,1,"")</f>
        <v/>
      </c>
      <c r="AZ24" s="303" t="s">
        <v>239</v>
      </c>
      <c r="BA24" s="304"/>
      <c r="BB24" s="301" t="str">
        <f ca="1">IF(AZ21&lt;&gt;0,INDIRECT("'Nodos IX'!L"&amp;AZ22+4),"")</f>
        <v/>
      </c>
      <c r="BC24" s="302"/>
      <c r="BD24" s="43" t="str">
        <f ca="1">IF(BE21&lt;&gt;0,1,"")</f>
        <v/>
      </c>
      <c r="BE24" s="303" t="s">
        <v>239</v>
      </c>
      <c r="BF24" s="304"/>
      <c r="BG24" s="301" t="str">
        <f ca="1">IF(BE21&lt;&gt;0,INDIRECT("'Nodos IX'!L"&amp;BE22+4),"")</f>
        <v/>
      </c>
      <c r="BH24" s="302"/>
      <c r="BI24" s="43" t="str">
        <f ca="1">IF(BJ21&lt;&gt;0,1,"")</f>
        <v/>
      </c>
      <c r="BJ24" s="303" t="s">
        <v>239</v>
      </c>
      <c r="BK24" s="304"/>
      <c r="BL24" s="301" t="str">
        <f ca="1">IF(BJ21&lt;&gt;0,INDIRECT("'Nodos IX'!L"&amp;BJ22+4),"")</f>
        <v/>
      </c>
      <c r="BM24" s="302"/>
      <c r="BN24" s="43" t="str">
        <f ca="1">IF(BO21&lt;&gt;0,1,"")</f>
        <v/>
      </c>
      <c r="BO24" s="303" t="s">
        <v>239</v>
      </c>
      <c r="BP24" s="304"/>
      <c r="BQ24" s="301" t="str">
        <f ca="1">IF(BO21&lt;&gt;0,INDIRECT("'Nodos IX'!L"&amp;BO22+4),"")</f>
        <v/>
      </c>
      <c r="BR24" s="302"/>
      <c r="BS24" s="43" t="str">
        <f ca="1">IF(BT21&lt;&gt;0,1,"")</f>
        <v/>
      </c>
      <c r="BT24" s="303" t="s">
        <v>239</v>
      </c>
      <c r="BU24" s="304"/>
      <c r="BV24" s="301" t="str">
        <f ca="1">IF(BT21&lt;&gt;0,INDIRECT("'Nodos IX'!L"&amp;BT22+4),"")</f>
        <v/>
      </c>
      <c r="BW24" s="302"/>
      <c r="BX24" s="43" t="str">
        <f ca="1">IF(BY21&lt;&gt;0,1,"")</f>
        <v/>
      </c>
      <c r="BY24" s="303" t="s">
        <v>239</v>
      </c>
      <c r="BZ24" s="304"/>
      <c r="CA24" s="301" t="str">
        <f ca="1">IF(BY21&lt;&gt;0,INDIRECT("'Nodos IX'!L"&amp;BY22+4),"")</f>
        <v/>
      </c>
      <c r="CB24" s="302"/>
      <c r="CC24" s="43" t="str">
        <f ca="1">IF(CD21&lt;&gt;0,1,"")</f>
        <v/>
      </c>
      <c r="CD24" s="303" t="s">
        <v>239</v>
      </c>
      <c r="CE24" s="304"/>
      <c r="CF24" s="301" t="str">
        <f ca="1">IF(CD21&lt;&gt;0,INDIRECT("'Nodos IX'!L"&amp;CD22+4),"")</f>
        <v/>
      </c>
      <c r="CG24" s="302"/>
      <c r="CH24" s="43" t="str">
        <f ca="1">IF(CI21&lt;&gt;0,1,"")</f>
        <v/>
      </c>
      <c r="CI24" s="303" t="s">
        <v>239</v>
      </c>
      <c r="CJ24" s="304"/>
      <c r="CK24" s="301" t="str">
        <f ca="1">IF(CI21&lt;&gt;0,INDIRECT("'Nodos IX'!L"&amp;CI22+4),"")</f>
        <v/>
      </c>
      <c r="CL24" s="302"/>
      <c r="CM24" s="43" t="str">
        <f ca="1">IF(CN21&lt;&gt;0,1,"")</f>
        <v/>
      </c>
      <c r="CN24" s="303" t="s">
        <v>239</v>
      </c>
      <c r="CO24" s="304"/>
      <c r="CP24" s="301" t="str">
        <f ca="1">IF(CN21&lt;&gt;0,INDIRECT("'Nodos IX'!L"&amp;CN22+4),"")</f>
        <v/>
      </c>
      <c r="CQ24" s="302"/>
      <c r="CR24" s="43" t="str">
        <f ca="1">IF(CS21&lt;&gt;0,1,"")</f>
        <v/>
      </c>
      <c r="CS24" s="303" t="s">
        <v>239</v>
      </c>
      <c r="CT24" s="304"/>
      <c r="CU24" s="301" t="str">
        <f ca="1">IF(CS21&lt;&gt;0,INDIRECT("'Nodos IX'!L"&amp;CS22+4),"")</f>
        <v/>
      </c>
      <c r="CV24" s="302"/>
      <c r="CW24" s="43" t="str">
        <f ca="1">IF(CX21&lt;&gt;0,1,"")</f>
        <v/>
      </c>
      <c r="CX24" s="303" t="s">
        <v>239</v>
      </c>
      <c r="CY24" s="304"/>
      <c r="CZ24" s="301" t="str">
        <f ca="1">IF(CX21&lt;&gt;0,INDIRECT("'Nodos IX'!L"&amp;CX22+4),"")</f>
        <v/>
      </c>
      <c r="DA24" s="302"/>
      <c r="DB24" s="43" t="str">
        <f ca="1">IF(DC21&lt;&gt;0,1,"")</f>
        <v/>
      </c>
      <c r="DC24" s="303" t="s">
        <v>239</v>
      </c>
      <c r="DD24" s="304"/>
      <c r="DE24" s="301" t="str">
        <f ca="1">IF(DC21&lt;&gt;0,INDIRECT("'Nodos IX'!L"&amp;DC22+4),"")</f>
        <v/>
      </c>
      <c r="DF24" s="302"/>
      <c r="DG24" s="43" t="str">
        <f ca="1">IF(DH21&lt;&gt;0,1,"")</f>
        <v/>
      </c>
      <c r="DH24" s="303" t="s">
        <v>239</v>
      </c>
      <c r="DI24" s="304"/>
      <c r="DJ24" s="301" t="str">
        <f ca="1">IF(DH21&lt;&gt;0,INDIRECT("'Nodos IX'!L"&amp;DH22+4),"")</f>
        <v/>
      </c>
      <c r="DK24" s="302"/>
      <c r="DL24" s="43" t="str">
        <f ca="1">IF(DM21&lt;&gt;0,1,"")</f>
        <v/>
      </c>
      <c r="DM24" s="303" t="s">
        <v>239</v>
      </c>
      <c r="DN24" s="304"/>
      <c r="DO24" s="301" t="str">
        <f ca="1">IF(DM21&lt;&gt;0,INDIRECT("'Nodos IX'!L"&amp;DM22+4),"")</f>
        <v/>
      </c>
      <c r="DP24" s="302"/>
      <c r="DQ24" s="43" t="str">
        <f ca="1">IF(DR21&lt;&gt;0,1,"")</f>
        <v/>
      </c>
      <c r="DR24" s="303" t="s">
        <v>239</v>
      </c>
      <c r="DS24" s="304"/>
      <c r="DT24" s="301" t="str">
        <f ca="1">IF(DR21&lt;&gt;0,INDIRECT("'Nodos IX'!L"&amp;DR22+4),"")</f>
        <v/>
      </c>
      <c r="DU24" s="302"/>
      <c r="DV24" s="43" t="str">
        <f ca="1">IF(DW21&lt;&gt;0,1,"")</f>
        <v/>
      </c>
      <c r="DW24" s="303" t="s">
        <v>239</v>
      </c>
      <c r="DX24" s="304"/>
      <c r="DY24" s="301" t="str">
        <f ca="1">IF(DW21&lt;&gt;0,INDIRECT("'Nodos IX'!L"&amp;DW22+4),"")</f>
        <v/>
      </c>
      <c r="DZ24" s="302"/>
      <c r="EA24" s="43" t="str">
        <f ca="1">IF(EB21&lt;&gt;0,1,"")</f>
        <v/>
      </c>
      <c r="EB24" s="303" t="s">
        <v>239</v>
      </c>
      <c r="EC24" s="304"/>
      <c r="ED24" s="301" t="str">
        <f ca="1">IF(EB21&lt;&gt;0,INDIRECT("'Nodos IX'!L"&amp;EB22+4),"")</f>
        <v/>
      </c>
      <c r="EE24" s="302"/>
      <c r="EF24" s="43" t="str">
        <f ca="1">IF(EG21&lt;&gt;0,1,"")</f>
        <v/>
      </c>
      <c r="EG24" s="303" t="s">
        <v>239</v>
      </c>
      <c r="EH24" s="304"/>
      <c r="EI24" s="301" t="str">
        <f ca="1">IF(EG21&lt;&gt;0,INDIRECT("'Nodos IX'!L"&amp;EG22+4),"")</f>
        <v/>
      </c>
      <c r="EJ24" s="302"/>
      <c r="EK24" s="43" t="str">
        <f ca="1">IF(EL21&lt;&gt;0,1,"")</f>
        <v/>
      </c>
      <c r="EL24" s="303" t="s">
        <v>239</v>
      </c>
      <c r="EM24" s="304"/>
      <c r="EN24" s="301" t="str">
        <f ca="1">IF(EL21&lt;&gt;0,INDIRECT("'Nodos IX'!L"&amp;EL22+4),"")</f>
        <v/>
      </c>
      <c r="EO24" s="302"/>
      <c r="EP24" s="43" t="str">
        <f ca="1">IF(EQ21&lt;&gt;0,1,"")</f>
        <v/>
      </c>
      <c r="EQ24" s="303" t="s">
        <v>239</v>
      </c>
      <c r="ER24" s="304"/>
      <c r="ES24" s="301" t="str">
        <f ca="1">IF(EQ21&lt;&gt;0,INDIRECT("'Nodos IX'!L"&amp;EQ22+4),"")</f>
        <v/>
      </c>
      <c r="ET24" s="302"/>
      <c r="EU24" s="43" t="str">
        <f ca="1">IF(EV21&lt;&gt;0,1,"")</f>
        <v/>
      </c>
      <c r="EV24" s="303" t="s">
        <v>239</v>
      </c>
      <c r="EW24" s="304"/>
      <c r="EX24" s="301" t="str">
        <f ca="1">IF(EV21&lt;&gt;0,INDIRECT("'Nodos IX'!L"&amp;EV22+4),"")</f>
        <v/>
      </c>
      <c r="EY24" s="302"/>
      <c r="EZ24" s="43" t="str">
        <f ca="1">IF(FA21&lt;&gt;0,1,"")</f>
        <v/>
      </c>
      <c r="FA24" s="303" t="s">
        <v>239</v>
      </c>
      <c r="FB24" s="304"/>
      <c r="FC24" s="301" t="str">
        <f ca="1">IF(FA21&lt;&gt;0,INDIRECT("'Nodos IX'!L"&amp;FA22+4),"")</f>
        <v/>
      </c>
      <c r="FD24" s="302"/>
      <c r="FE24" s="43" t="str">
        <f ca="1">IF(FF21&lt;&gt;0,1,"")</f>
        <v/>
      </c>
      <c r="FF24" s="303" t="s">
        <v>239</v>
      </c>
      <c r="FG24" s="304"/>
      <c r="FH24" s="301" t="str">
        <f ca="1">IF(FF21&lt;&gt;0,INDIRECT("'Nodos IX'!L"&amp;FF22+4),"")</f>
        <v/>
      </c>
      <c r="FI24" s="302"/>
      <c r="FJ24" s="43" t="str">
        <f ca="1">IF(FK21&lt;&gt;0,1,"")</f>
        <v/>
      </c>
      <c r="FK24" s="303" t="s">
        <v>239</v>
      </c>
      <c r="FL24" s="304"/>
      <c r="FM24" s="301" t="str">
        <f ca="1">IF(FK21&lt;&gt;0,INDIRECT("'Nodos IX'!L"&amp;FK22+4),"")</f>
        <v/>
      </c>
      <c r="FN24" s="302"/>
      <c r="FO24" s="43" t="str">
        <f ca="1">IF(FP21&lt;&gt;0,1,"")</f>
        <v/>
      </c>
      <c r="FP24" s="303" t="s">
        <v>239</v>
      </c>
      <c r="FQ24" s="304"/>
      <c r="FR24" s="301" t="str">
        <f ca="1">IF(FP21&lt;&gt;0,INDIRECT("'Nodos IX'!L"&amp;FP22+4),"")</f>
        <v/>
      </c>
      <c r="FS24" s="302"/>
      <c r="FT24" s="43" t="str">
        <f ca="1">IF(FU21&lt;&gt;0,1,"")</f>
        <v/>
      </c>
      <c r="FU24" s="303" t="s">
        <v>239</v>
      </c>
      <c r="FV24" s="304"/>
      <c r="FW24" s="301" t="str">
        <f ca="1">IF(FU21&lt;&gt;0,INDIRECT("'Nodos IX'!L"&amp;FU22+4),"")</f>
        <v/>
      </c>
      <c r="FX24" s="302"/>
      <c r="FY24" s="43" t="str">
        <f ca="1">IF(FZ21&lt;&gt;0,1,"")</f>
        <v/>
      </c>
      <c r="FZ24" s="303" t="s">
        <v>239</v>
      </c>
      <c r="GA24" s="304"/>
      <c r="GB24" s="301" t="str">
        <f ca="1">IF(FZ21&lt;&gt;0,INDIRECT("'Nodos IX'!L"&amp;FZ22+4),"")</f>
        <v/>
      </c>
      <c r="GC24" s="302"/>
      <c r="GD24" s="43" t="str">
        <f ca="1">IF(GE21&lt;&gt;0,1,"")</f>
        <v/>
      </c>
      <c r="GE24" s="303" t="s">
        <v>239</v>
      </c>
      <c r="GF24" s="304"/>
      <c r="GG24" s="301" t="str">
        <f ca="1">IF(GE21&lt;&gt;0,INDIRECT("'Nodos IX'!L"&amp;GE22+4),"")</f>
        <v/>
      </c>
      <c r="GH24" s="302"/>
      <c r="GI24" s="43" t="str">
        <f ca="1">IF(GJ21&lt;&gt;0,1,"")</f>
        <v/>
      </c>
      <c r="GJ24" s="303" t="s">
        <v>239</v>
      </c>
      <c r="GK24" s="304"/>
      <c r="GL24" s="301" t="str">
        <f ca="1">IF(GJ21&lt;&gt;0,INDIRECT("'Nodos IX'!L"&amp;GJ22+4),"")</f>
        <v/>
      </c>
      <c r="GM24" s="302"/>
      <c r="GN24" s="43" t="str">
        <f ca="1">IF(GO21&lt;&gt;0,1,"")</f>
        <v/>
      </c>
      <c r="GO24" s="303" t="s">
        <v>239</v>
      </c>
      <c r="GP24" s="304"/>
      <c r="GQ24" s="301" t="str">
        <f ca="1">IF(GO21&lt;&gt;0,INDIRECT("'Nodos IX'!L"&amp;GO22+4),"")</f>
        <v/>
      </c>
      <c r="GR24" s="302"/>
      <c r="GS24" s="43" t="str">
        <f ca="1">IF(GT21&lt;&gt;0,1,"")</f>
        <v/>
      </c>
      <c r="GT24" s="303" t="s">
        <v>239</v>
      </c>
      <c r="GU24" s="304"/>
      <c r="GV24" s="301" t="str">
        <f ca="1">IF(GT21&lt;&gt;0,INDIRECT("'Nodos IX'!L"&amp;GT22+4),"")</f>
        <v/>
      </c>
      <c r="GW24" s="302"/>
      <c r="GX24" s="43" t="str">
        <f ca="1">IF(GY21&lt;&gt;0,1,"")</f>
        <v/>
      </c>
      <c r="GY24" s="303" t="s">
        <v>239</v>
      </c>
      <c r="GZ24" s="304"/>
      <c r="HA24" s="301" t="str">
        <f ca="1">IF(GY21&lt;&gt;0,INDIRECT("'Nodos IX'!L"&amp;GY22+4),"")</f>
        <v/>
      </c>
      <c r="HB24" s="302"/>
      <c r="HC24" s="43" t="str">
        <f ca="1">IF(HD21&lt;&gt;0,1,"")</f>
        <v/>
      </c>
      <c r="HD24" s="303" t="s">
        <v>239</v>
      </c>
      <c r="HE24" s="304"/>
      <c r="HF24" s="301" t="str">
        <f ca="1">IF(HD21&lt;&gt;0,INDIRECT("'Nodos IX'!L"&amp;HD22+4),"")</f>
        <v/>
      </c>
      <c r="HG24" s="302"/>
      <c r="HH24" s="43" t="str">
        <f ca="1">IF(HI21&lt;&gt;0,1,"")</f>
        <v/>
      </c>
      <c r="HI24" s="303" t="s">
        <v>239</v>
      </c>
      <c r="HJ24" s="304"/>
      <c r="HK24" s="301" t="str">
        <f ca="1">IF(HI21&lt;&gt;0,INDIRECT("'Nodos IX'!L"&amp;HI22+4),"")</f>
        <v/>
      </c>
      <c r="HL24" s="302"/>
      <c r="HM24" s="43" t="str">
        <f ca="1">IF(HN21&lt;&gt;0,1,"")</f>
        <v/>
      </c>
      <c r="HN24" s="303" t="s">
        <v>239</v>
      </c>
      <c r="HO24" s="304"/>
      <c r="HP24" s="301" t="str">
        <f ca="1">IF(HN21&lt;&gt;0,INDIRECT("'Nodos IX'!L"&amp;HN22+4),"")</f>
        <v/>
      </c>
      <c r="HQ24" s="302"/>
      <c r="HR24" s="43" t="str">
        <f ca="1">IF(HS21&lt;&gt;0,1,"")</f>
        <v/>
      </c>
      <c r="HS24" s="303" t="s">
        <v>239</v>
      </c>
      <c r="HT24" s="304"/>
      <c r="HU24" s="301" t="str">
        <f ca="1">IF(HS21&lt;&gt;0,INDIRECT("'Nodos IX'!L"&amp;HS22+4),"")</f>
        <v/>
      </c>
      <c r="HV24" s="302"/>
      <c r="HW24" s="43" t="str">
        <f ca="1">IF(HX21&lt;&gt;0,1,"")</f>
        <v/>
      </c>
      <c r="HX24" s="303" t="s">
        <v>239</v>
      </c>
      <c r="HY24" s="304"/>
      <c r="HZ24" s="301" t="str">
        <f ca="1">IF(HX21&lt;&gt;0,INDIRECT("'Nodos IX'!L"&amp;HX22+4),"")</f>
        <v/>
      </c>
      <c r="IA24" s="302"/>
      <c r="IB24" s="43" t="str">
        <f ca="1">IF(IC21&lt;&gt;0,1,"")</f>
        <v/>
      </c>
      <c r="IC24" s="303" t="s">
        <v>239</v>
      </c>
      <c r="ID24" s="304"/>
      <c r="IE24" s="301" t="str">
        <f ca="1">IF(IC21&lt;&gt;0,INDIRECT("'Nodos IX'!L"&amp;IC22+4),"")</f>
        <v/>
      </c>
      <c r="IF24" s="302"/>
      <c r="IG24" s="43" t="str">
        <f ca="1">IF(IH21&lt;&gt;0,1,"")</f>
        <v/>
      </c>
      <c r="IH24" s="303" t="s">
        <v>239</v>
      </c>
      <c r="II24" s="304"/>
      <c r="IJ24" s="301" t="str">
        <f ca="1">IF(IH21&lt;&gt;0,INDIRECT("'Nodos IX'!L"&amp;IH22+4),"")</f>
        <v/>
      </c>
      <c r="IK24" s="302"/>
      <c r="IL24" s="43" t="str">
        <f ca="1">IF(IM21&lt;&gt;0,1,"")</f>
        <v/>
      </c>
      <c r="IM24" s="303" t="s">
        <v>239</v>
      </c>
      <c r="IN24" s="304"/>
      <c r="IO24" s="301" t="str">
        <f ca="1">IF(IM21&lt;&gt;0,INDIRECT("'Nodos IX'!L"&amp;IM22+4),"")</f>
        <v/>
      </c>
      <c r="IP24" s="302"/>
    </row>
    <row r="25" spans="1:250" s="24" customFormat="1" x14ac:dyDescent="0.2">
      <c r="A25" s="43" t="str">
        <f ca="1">IF(B21&lt;&gt;0,1,"")</f>
        <v/>
      </c>
      <c r="B25" s="303" t="s">
        <v>240</v>
      </c>
      <c r="C25" s="304"/>
      <c r="D25" s="301" t="str">
        <f ca="1">IF(B21&lt;&gt;0,INDIRECT("'Nodos IX'!M"&amp;B22+4),"")</f>
        <v/>
      </c>
      <c r="E25" s="302"/>
      <c r="F25" s="43" t="str">
        <f ca="1">IF(G21&lt;&gt;0,1,"")</f>
        <v/>
      </c>
      <c r="G25" s="303" t="s">
        <v>240</v>
      </c>
      <c r="H25" s="304"/>
      <c r="I25" s="301" t="str">
        <f ca="1">IF(G21&lt;&gt;0,INDIRECT("'Nodos IX'!M"&amp;G22+4),"")</f>
        <v/>
      </c>
      <c r="J25" s="302"/>
      <c r="K25" s="43" t="str">
        <f ca="1">IF(L21&lt;&gt;0,1,"")</f>
        <v/>
      </c>
      <c r="L25" s="303" t="s">
        <v>240</v>
      </c>
      <c r="M25" s="304"/>
      <c r="N25" s="301" t="str">
        <f ca="1">IF(L21&lt;&gt;0,INDIRECT("'Nodos IX'!M"&amp;L22+4),"")</f>
        <v/>
      </c>
      <c r="O25" s="302"/>
      <c r="P25" s="43" t="str">
        <f ca="1">IF(Q21&lt;&gt;0,1,"")</f>
        <v/>
      </c>
      <c r="Q25" s="303" t="s">
        <v>240</v>
      </c>
      <c r="R25" s="304"/>
      <c r="S25" s="301" t="str">
        <f ca="1">IF(Q21&lt;&gt;0,INDIRECT("'Nodos IX'!M"&amp;Q22+4),"")</f>
        <v/>
      </c>
      <c r="T25" s="302"/>
      <c r="U25" s="43" t="str">
        <f ca="1">IF(V21&lt;&gt;0,1,"")</f>
        <v/>
      </c>
      <c r="V25" s="303" t="s">
        <v>240</v>
      </c>
      <c r="W25" s="304"/>
      <c r="X25" s="301" t="str">
        <f ca="1">IF(V21&lt;&gt;0,INDIRECT("'Nodos IX'!M"&amp;V22+4),"")</f>
        <v/>
      </c>
      <c r="Y25" s="302"/>
      <c r="Z25" s="43" t="str">
        <f ca="1">IF(AA21&lt;&gt;0,1,"")</f>
        <v/>
      </c>
      <c r="AA25" s="303" t="s">
        <v>240</v>
      </c>
      <c r="AB25" s="304"/>
      <c r="AC25" s="301" t="str">
        <f ca="1">IF(AA21&lt;&gt;0,INDIRECT("'Nodos IX'!M"&amp;AA22+4),"")</f>
        <v/>
      </c>
      <c r="AD25" s="302"/>
      <c r="AE25" s="43" t="str">
        <f ca="1">IF(AF21&lt;&gt;0,1,"")</f>
        <v/>
      </c>
      <c r="AF25" s="303" t="s">
        <v>240</v>
      </c>
      <c r="AG25" s="304"/>
      <c r="AH25" s="301" t="str">
        <f ca="1">IF(AF21&lt;&gt;0,INDIRECT("'Nodos IX'!M"&amp;AF22+4),"")</f>
        <v/>
      </c>
      <c r="AI25" s="302"/>
      <c r="AJ25" s="43" t="str">
        <f ca="1">IF(AK21&lt;&gt;0,1,"")</f>
        <v/>
      </c>
      <c r="AK25" s="303" t="s">
        <v>240</v>
      </c>
      <c r="AL25" s="304"/>
      <c r="AM25" s="301" t="str">
        <f ca="1">IF(AK21&lt;&gt;0,INDIRECT("'Nodos IX'!M"&amp;AK22+4),"")</f>
        <v/>
      </c>
      <c r="AN25" s="302"/>
      <c r="AO25" s="43" t="str">
        <f ca="1">IF(AP21&lt;&gt;0,1,"")</f>
        <v/>
      </c>
      <c r="AP25" s="303" t="s">
        <v>240</v>
      </c>
      <c r="AQ25" s="304"/>
      <c r="AR25" s="301" t="str">
        <f ca="1">IF(AP21&lt;&gt;0,INDIRECT("'Nodos IX'!M"&amp;AP22+4),"")</f>
        <v/>
      </c>
      <c r="AS25" s="302"/>
      <c r="AT25" s="43" t="str">
        <f ca="1">IF(AU21&lt;&gt;0,1,"")</f>
        <v/>
      </c>
      <c r="AU25" s="303" t="s">
        <v>240</v>
      </c>
      <c r="AV25" s="304"/>
      <c r="AW25" s="301" t="str">
        <f ca="1">IF(AU21&lt;&gt;0,INDIRECT("'Nodos IX'!M"&amp;AU22+4),"")</f>
        <v/>
      </c>
      <c r="AX25" s="302"/>
      <c r="AY25" s="43" t="str">
        <f ca="1">IF(AZ21&lt;&gt;0,1,"")</f>
        <v/>
      </c>
      <c r="AZ25" s="303" t="s">
        <v>240</v>
      </c>
      <c r="BA25" s="304"/>
      <c r="BB25" s="301" t="str">
        <f ca="1">IF(AZ21&lt;&gt;0,INDIRECT("'Nodos IX'!M"&amp;AZ22+4),"")</f>
        <v/>
      </c>
      <c r="BC25" s="302"/>
      <c r="BD25" s="43" t="str">
        <f ca="1">IF(BE21&lt;&gt;0,1,"")</f>
        <v/>
      </c>
      <c r="BE25" s="303" t="s">
        <v>240</v>
      </c>
      <c r="BF25" s="304"/>
      <c r="BG25" s="301" t="str">
        <f ca="1">IF(BE21&lt;&gt;0,INDIRECT("'Nodos IX'!M"&amp;BE22+4),"")</f>
        <v/>
      </c>
      <c r="BH25" s="302"/>
      <c r="BI25" s="43" t="str">
        <f ca="1">IF(BJ21&lt;&gt;0,1,"")</f>
        <v/>
      </c>
      <c r="BJ25" s="303" t="s">
        <v>240</v>
      </c>
      <c r="BK25" s="304"/>
      <c r="BL25" s="301" t="str">
        <f ca="1">IF(BJ21&lt;&gt;0,INDIRECT("'Nodos IX'!M"&amp;BJ22+4),"")</f>
        <v/>
      </c>
      <c r="BM25" s="302"/>
      <c r="BN25" s="43" t="str">
        <f ca="1">IF(BO21&lt;&gt;0,1,"")</f>
        <v/>
      </c>
      <c r="BO25" s="303" t="s">
        <v>240</v>
      </c>
      <c r="BP25" s="304"/>
      <c r="BQ25" s="301" t="str">
        <f ca="1">IF(BO21&lt;&gt;0,INDIRECT("'Nodos IX'!M"&amp;BO22+4),"")</f>
        <v/>
      </c>
      <c r="BR25" s="302"/>
      <c r="BS25" s="43" t="str">
        <f ca="1">IF(BT21&lt;&gt;0,1,"")</f>
        <v/>
      </c>
      <c r="BT25" s="303" t="s">
        <v>240</v>
      </c>
      <c r="BU25" s="304"/>
      <c r="BV25" s="301" t="str">
        <f ca="1">IF(BT21&lt;&gt;0,INDIRECT("'Nodos IX'!M"&amp;BT22+4),"")</f>
        <v/>
      </c>
      <c r="BW25" s="302"/>
      <c r="BX25" s="43" t="str">
        <f ca="1">IF(BY21&lt;&gt;0,1,"")</f>
        <v/>
      </c>
      <c r="BY25" s="303" t="s">
        <v>240</v>
      </c>
      <c r="BZ25" s="304"/>
      <c r="CA25" s="301" t="str">
        <f ca="1">IF(BY21&lt;&gt;0,INDIRECT("'Nodos IX'!M"&amp;BY22+4),"")</f>
        <v/>
      </c>
      <c r="CB25" s="302"/>
      <c r="CC25" s="43" t="str">
        <f ca="1">IF(CD21&lt;&gt;0,1,"")</f>
        <v/>
      </c>
      <c r="CD25" s="303" t="s">
        <v>240</v>
      </c>
      <c r="CE25" s="304"/>
      <c r="CF25" s="301" t="str">
        <f ca="1">IF(CD21&lt;&gt;0,INDIRECT("'Nodos IX'!M"&amp;CD22+4),"")</f>
        <v/>
      </c>
      <c r="CG25" s="302"/>
      <c r="CH25" s="43" t="str">
        <f ca="1">IF(CI21&lt;&gt;0,1,"")</f>
        <v/>
      </c>
      <c r="CI25" s="303" t="s">
        <v>240</v>
      </c>
      <c r="CJ25" s="304"/>
      <c r="CK25" s="301" t="str">
        <f ca="1">IF(CI21&lt;&gt;0,INDIRECT("'Nodos IX'!M"&amp;CI22+4),"")</f>
        <v/>
      </c>
      <c r="CL25" s="302"/>
      <c r="CM25" s="43" t="str">
        <f ca="1">IF(CN21&lt;&gt;0,1,"")</f>
        <v/>
      </c>
      <c r="CN25" s="303" t="s">
        <v>240</v>
      </c>
      <c r="CO25" s="304"/>
      <c r="CP25" s="301" t="str">
        <f ca="1">IF(CN21&lt;&gt;0,INDIRECT("'Nodos IX'!M"&amp;CN22+4),"")</f>
        <v/>
      </c>
      <c r="CQ25" s="302"/>
      <c r="CR25" s="43" t="str">
        <f ca="1">IF(CS21&lt;&gt;0,1,"")</f>
        <v/>
      </c>
      <c r="CS25" s="303" t="s">
        <v>240</v>
      </c>
      <c r="CT25" s="304"/>
      <c r="CU25" s="301" t="str">
        <f ca="1">IF(CS21&lt;&gt;0,INDIRECT("'Nodos IX'!M"&amp;CS22+4),"")</f>
        <v/>
      </c>
      <c r="CV25" s="302"/>
      <c r="CW25" s="43" t="str">
        <f ca="1">IF(CX21&lt;&gt;0,1,"")</f>
        <v/>
      </c>
      <c r="CX25" s="303" t="s">
        <v>240</v>
      </c>
      <c r="CY25" s="304"/>
      <c r="CZ25" s="301" t="str">
        <f ca="1">IF(CX21&lt;&gt;0,INDIRECT("'Nodos IX'!M"&amp;CX22+4),"")</f>
        <v/>
      </c>
      <c r="DA25" s="302"/>
      <c r="DB25" s="43" t="str">
        <f ca="1">IF(DC21&lt;&gt;0,1,"")</f>
        <v/>
      </c>
      <c r="DC25" s="303" t="s">
        <v>240</v>
      </c>
      <c r="DD25" s="304"/>
      <c r="DE25" s="301" t="str">
        <f ca="1">IF(DC21&lt;&gt;0,INDIRECT("'Nodos IX'!M"&amp;DC22+4),"")</f>
        <v/>
      </c>
      <c r="DF25" s="302"/>
      <c r="DG25" s="43" t="str">
        <f ca="1">IF(DH21&lt;&gt;0,1,"")</f>
        <v/>
      </c>
      <c r="DH25" s="303" t="s">
        <v>240</v>
      </c>
      <c r="DI25" s="304"/>
      <c r="DJ25" s="301" t="str">
        <f ca="1">IF(DH21&lt;&gt;0,INDIRECT("'Nodos IX'!M"&amp;DH22+4),"")</f>
        <v/>
      </c>
      <c r="DK25" s="302"/>
      <c r="DL25" s="43" t="str">
        <f ca="1">IF(DM21&lt;&gt;0,1,"")</f>
        <v/>
      </c>
      <c r="DM25" s="303" t="s">
        <v>240</v>
      </c>
      <c r="DN25" s="304"/>
      <c r="DO25" s="301" t="str">
        <f ca="1">IF(DM21&lt;&gt;0,INDIRECT("'Nodos IX'!M"&amp;DM22+4),"")</f>
        <v/>
      </c>
      <c r="DP25" s="302"/>
      <c r="DQ25" s="43" t="str">
        <f ca="1">IF(DR21&lt;&gt;0,1,"")</f>
        <v/>
      </c>
      <c r="DR25" s="303" t="s">
        <v>240</v>
      </c>
      <c r="DS25" s="304"/>
      <c r="DT25" s="301" t="str">
        <f ca="1">IF(DR21&lt;&gt;0,INDIRECT("'Nodos IX'!M"&amp;DR22+4),"")</f>
        <v/>
      </c>
      <c r="DU25" s="302"/>
      <c r="DV25" s="43" t="str">
        <f ca="1">IF(DW21&lt;&gt;0,1,"")</f>
        <v/>
      </c>
      <c r="DW25" s="303" t="s">
        <v>240</v>
      </c>
      <c r="DX25" s="304"/>
      <c r="DY25" s="301" t="str">
        <f ca="1">IF(DW21&lt;&gt;0,INDIRECT("'Nodos IX'!M"&amp;DW22+4),"")</f>
        <v/>
      </c>
      <c r="DZ25" s="302"/>
      <c r="EA25" s="43" t="str">
        <f ca="1">IF(EB21&lt;&gt;0,1,"")</f>
        <v/>
      </c>
      <c r="EB25" s="303" t="s">
        <v>240</v>
      </c>
      <c r="EC25" s="304"/>
      <c r="ED25" s="301" t="str">
        <f ca="1">IF(EB21&lt;&gt;0,INDIRECT("'Nodos IX'!M"&amp;EB22+4),"")</f>
        <v/>
      </c>
      <c r="EE25" s="302"/>
      <c r="EF25" s="43" t="str">
        <f ca="1">IF(EG21&lt;&gt;0,1,"")</f>
        <v/>
      </c>
      <c r="EG25" s="303" t="s">
        <v>240</v>
      </c>
      <c r="EH25" s="304"/>
      <c r="EI25" s="301" t="str">
        <f ca="1">IF(EG21&lt;&gt;0,INDIRECT("'Nodos IX'!M"&amp;EG22+4),"")</f>
        <v/>
      </c>
      <c r="EJ25" s="302"/>
      <c r="EK25" s="43" t="str">
        <f ca="1">IF(EL21&lt;&gt;0,1,"")</f>
        <v/>
      </c>
      <c r="EL25" s="303" t="s">
        <v>240</v>
      </c>
      <c r="EM25" s="304"/>
      <c r="EN25" s="301" t="str">
        <f ca="1">IF(EL21&lt;&gt;0,INDIRECT("'Nodos IX'!M"&amp;EL22+4),"")</f>
        <v/>
      </c>
      <c r="EO25" s="302"/>
      <c r="EP25" s="43" t="str">
        <f ca="1">IF(EQ21&lt;&gt;0,1,"")</f>
        <v/>
      </c>
      <c r="EQ25" s="303" t="s">
        <v>240</v>
      </c>
      <c r="ER25" s="304"/>
      <c r="ES25" s="301" t="str">
        <f ca="1">IF(EQ21&lt;&gt;0,INDIRECT("'Nodos IX'!M"&amp;EQ22+4),"")</f>
        <v/>
      </c>
      <c r="ET25" s="302"/>
      <c r="EU25" s="43" t="str">
        <f ca="1">IF(EV21&lt;&gt;0,1,"")</f>
        <v/>
      </c>
      <c r="EV25" s="303" t="s">
        <v>240</v>
      </c>
      <c r="EW25" s="304"/>
      <c r="EX25" s="301" t="str">
        <f ca="1">IF(EV21&lt;&gt;0,INDIRECT("'Nodos IX'!M"&amp;EV22+4),"")</f>
        <v/>
      </c>
      <c r="EY25" s="302"/>
      <c r="EZ25" s="43" t="str">
        <f ca="1">IF(FA21&lt;&gt;0,1,"")</f>
        <v/>
      </c>
      <c r="FA25" s="303" t="s">
        <v>240</v>
      </c>
      <c r="FB25" s="304"/>
      <c r="FC25" s="301" t="str">
        <f ca="1">IF(FA21&lt;&gt;0,INDIRECT("'Nodos IX'!M"&amp;FA22+4),"")</f>
        <v/>
      </c>
      <c r="FD25" s="302"/>
      <c r="FE25" s="43" t="str">
        <f ca="1">IF(FF21&lt;&gt;0,1,"")</f>
        <v/>
      </c>
      <c r="FF25" s="303" t="s">
        <v>240</v>
      </c>
      <c r="FG25" s="304"/>
      <c r="FH25" s="301" t="str">
        <f ca="1">IF(FF21&lt;&gt;0,INDIRECT("'Nodos IX'!M"&amp;FF22+4),"")</f>
        <v/>
      </c>
      <c r="FI25" s="302"/>
      <c r="FJ25" s="43" t="str">
        <f ca="1">IF(FK21&lt;&gt;0,1,"")</f>
        <v/>
      </c>
      <c r="FK25" s="303" t="s">
        <v>240</v>
      </c>
      <c r="FL25" s="304"/>
      <c r="FM25" s="301" t="str">
        <f ca="1">IF(FK21&lt;&gt;0,INDIRECT("'Nodos IX'!M"&amp;FK22+4),"")</f>
        <v/>
      </c>
      <c r="FN25" s="302"/>
      <c r="FO25" s="43" t="str">
        <f ca="1">IF(FP21&lt;&gt;0,1,"")</f>
        <v/>
      </c>
      <c r="FP25" s="303" t="s">
        <v>240</v>
      </c>
      <c r="FQ25" s="304"/>
      <c r="FR25" s="301" t="str">
        <f ca="1">IF(FP21&lt;&gt;0,INDIRECT("'Nodos IX'!M"&amp;FP22+4),"")</f>
        <v/>
      </c>
      <c r="FS25" s="302"/>
      <c r="FT25" s="43" t="str">
        <f ca="1">IF(FU21&lt;&gt;0,1,"")</f>
        <v/>
      </c>
      <c r="FU25" s="303" t="s">
        <v>240</v>
      </c>
      <c r="FV25" s="304"/>
      <c r="FW25" s="301" t="str">
        <f ca="1">IF(FU21&lt;&gt;0,INDIRECT("'Nodos IX'!M"&amp;FU22+4),"")</f>
        <v/>
      </c>
      <c r="FX25" s="302"/>
      <c r="FY25" s="43" t="str">
        <f ca="1">IF(FZ21&lt;&gt;0,1,"")</f>
        <v/>
      </c>
      <c r="FZ25" s="303" t="s">
        <v>240</v>
      </c>
      <c r="GA25" s="304"/>
      <c r="GB25" s="301" t="str">
        <f ca="1">IF(FZ21&lt;&gt;0,INDIRECT("'Nodos IX'!M"&amp;FZ22+4),"")</f>
        <v/>
      </c>
      <c r="GC25" s="302"/>
      <c r="GD25" s="43" t="str">
        <f ca="1">IF(GE21&lt;&gt;0,1,"")</f>
        <v/>
      </c>
      <c r="GE25" s="303" t="s">
        <v>240</v>
      </c>
      <c r="GF25" s="304"/>
      <c r="GG25" s="301" t="str">
        <f ca="1">IF(GE21&lt;&gt;0,INDIRECT("'Nodos IX'!M"&amp;GE22+4),"")</f>
        <v/>
      </c>
      <c r="GH25" s="302"/>
      <c r="GI25" s="43" t="str">
        <f ca="1">IF(GJ21&lt;&gt;0,1,"")</f>
        <v/>
      </c>
      <c r="GJ25" s="303" t="s">
        <v>240</v>
      </c>
      <c r="GK25" s="304"/>
      <c r="GL25" s="301" t="str">
        <f ca="1">IF(GJ21&lt;&gt;0,INDIRECT("'Nodos IX'!M"&amp;GJ22+4),"")</f>
        <v/>
      </c>
      <c r="GM25" s="302"/>
      <c r="GN25" s="43" t="str">
        <f ca="1">IF(GO21&lt;&gt;0,1,"")</f>
        <v/>
      </c>
      <c r="GO25" s="303" t="s">
        <v>240</v>
      </c>
      <c r="GP25" s="304"/>
      <c r="GQ25" s="301" t="str">
        <f ca="1">IF(GO21&lt;&gt;0,INDIRECT("'Nodos IX'!M"&amp;GO22+4),"")</f>
        <v/>
      </c>
      <c r="GR25" s="302"/>
      <c r="GS25" s="43" t="str">
        <f ca="1">IF(GT21&lt;&gt;0,1,"")</f>
        <v/>
      </c>
      <c r="GT25" s="303" t="s">
        <v>240</v>
      </c>
      <c r="GU25" s="304"/>
      <c r="GV25" s="301" t="str">
        <f ca="1">IF(GT21&lt;&gt;0,INDIRECT("'Nodos IX'!M"&amp;GT22+4),"")</f>
        <v/>
      </c>
      <c r="GW25" s="302"/>
      <c r="GX25" s="43" t="str">
        <f ca="1">IF(GY21&lt;&gt;0,1,"")</f>
        <v/>
      </c>
      <c r="GY25" s="303" t="s">
        <v>240</v>
      </c>
      <c r="GZ25" s="304"/>
      <c r="HA25" s="301" t="str">
        <f ca="1">IF(GY21&lt;&gt;0,INDIRECT("'Nodos IX'!M"&amp;GY22+4),"")</f>
        <v/>
      </c>
      <c r="HB25" s="302"/>
      <c r="HC25" s="43" t="str">
        <f ca="1">IF(HD21&lt;&gt;0,1,"")</f>
        <v/>
      </c>
      <c r="HD25" s="303" t="s">
        <v>240</v>
      </c>
      <c r="HE25" s="304"/>
      <c r="HF25" s="301" t="str">
        <f ca="1">IF(HD21&lt;&gt;0,INDIRECT("'Nodos IX'!M"&amp;HD22+4),"")</f>
        <v/>
      </c>
      <c r="HG25" s="302"/>
      <c r="HH25" s="43" t="str">
        <f ca="1">IF(HI21&lt;&gt;0,1,"")</f>
        <v/>
      </c>
      <c r="HI25" s="303" t="s">
        <v>240</v>
      </c>
      <c r="HJ25" s="304"/>
      <c r="HK25" s="301" t="str">
        <f ca="1">IF(HI21&lt;&gt;0,INDIRECT("'Nodos IX'!M"&amp;HI22+4),"")</f>
        <v/>
      </c>
      <c r="HL25" s="302"/>
      <c r="HM25" s="43" t="str">
        <f ca="1">IF(HN21&lt;&gt;0,1,"")</f>
        <v/>
      </c>
      <c r="HN25" s="303" t="s">
        <v>240</v>
      </c>
      <c r="HO25" s="304"/>
      <c r="HP25" s="301" t="str">
        <f ca="1">IF(HN21&lt;&gt;0,INDIRECT("'Nodos IX'!M"&amp;HN22+4),"")</f>
        <v/>
      </c>
      <c r="HQ25" s="302"/>
      <c r="HR25" s="43" t="str">
        <f ca="1">IF(HS21&lt;&gt;0,1,"")</f>
        <v/>
      </c>
      <c r="HS25" s="303" t="s">
        <v>240</v>
      </c>
      <c r="HT25" s="304"/>
      <c r="HU25" s="301" t="str">
        <f ca="1">IF(HS21&lt;&gt;0,INDIRECT("'Nodos IX'!M"&amp;HS22+4),"")</f>
        <v/>
      </c>
      <c r="HV25" s="302"/>
      <c r="HW25" s="43" t="str">
        <f ca="1">IF(HX21&lt;&gt;0,1,"")</f>
        <v/>
      </c>
      <c r="HX25" s="303" t="s">
        <v>240</v>
      </c>
      <c r="HY25" s="304"/>
      <c r="HZ25" s="301" t="str">
        <f ca="1">IF(HX21&lt;&gt;0,INDIRECT("'Nodos IX'!M"&amp;HX22+4),"")</f>
        <v/>
      </c>
      <c r="IA25" s="302"/>
      <c r="IB25" s="43" t="str">
        <f ca="1">IF(IC21&lt;&gt;0,1,"")</f>
        <v/>
      </c>
      <c r="IC25" s="303" t="s">
        <v>240</v>
      </c>
      <c r="ID25" s="304"/>
      <c r="IE25" s="301" t="str">
        <f ca="1">IF(IC21&lt;&gt;0,INDIRECT("'Nodos IX'!M"&amp;IC22+4),"")</f>
        <v/>
      </c>
      <c r="IF25" s="302"/>
      <c r="IG25" s="43" t="str">
        <f ca="1">IF(IH21&lt;&gt;0,1,"")</f>
        <v/>
      </c>
      <c r="IH25" s="303" t="s">
        <v>240</v>
      </c>
      <c r="II25" s="304"/>
      <c r="IJ25" s="301" t="str">
        <f ca="1">IF(IH21&lt;&gt;0,INDIRECT("'Nodos IX'!M"&amp;IH22+4),"")</f>
        <v/>
      </c>
      <c r="IK25" s="302"/>
      <c r="IL25" s="43" t="str">
        <f ca="1">IF(IM21&lt;&gt;0,1,"")</f>
        <v/>
      </c>
      <c r="IM25" s="303" t="s">
        <v>240</v>
      </c>
      <c r="IN25" s="304"/>
      <c r="IO25" s="301" t="str">
        <f ca="1">IF(IM21&lt;&gt;0,INDIRECT("'Nodos IX'!M"&amp;IM22+4),"")</f>
        <v/>
      </c>
      <c r="IP25" s="302"/>
    </row>
    <row r="26" spans="1:250" s="24" customFormat="1" ht="25.5" x14ac:dyDescent="0.2">
      <c r="A26" s="43" t="str">
        <f ca="1">IF(B21&lt;&gt;0,1,"")</f>
        <v/>
      </c>
      <c r="B26" s="45" t="s">
        <v>245</v>
      </c>
      <c r="C26" s="45" t="s">
        <v>246</v>
      </c>
      <c r="D26" s="46" t="s">
        <v>247</v>
      </c>
      <c r="E26" s="46" t="s">
        <v>248</v>
      </c>
      <c r="F26" s="43" t="str">
        <f ca="1">IF(G21&lt;&gt;0,1,"")</f>
        <v/>
      </c>
      <c r="G26" s="45" t="s">
        <v>245</v>
      </c>
      <c r="H26" s="45" t="s">
        <v>246</v>
      </c>
      <c r="I26" s="46" t="s">
        <v>247</v>
      </c>
      <c r="J26" s="46" t="s">
        <v>248</v>
      </c>
      <c r="K26" s="43" t="str">
        <f ca="1">IF(L21&lt;&gt;0,1,"")</f>
        <v/>
      </c>
      <c r="L26" s="45" t="s">
        <v>245</v>
      </c>
      <c r="M26" s="45" t="s">
        <v>246</v>
      </c>
      <c r="N26" s="46" t="s">
        <v>247</v>
      </c>
      <c r="O26" s="46" t="s">
        <v>248</v>
      </c>
      <c r="P26" s="43" t="str">
        <f ca="1">IF(Q21&lt;&gt;0,1,"")</f>
        <v/>
      </c>
      <c r="Q26" s="45" t="s">
        <v>245</v>
      </c>
      <c r="R26" s="45" t="s">
        <v>246</v>
      </c>
      <c r="S26" s="46" t="s">
        <v>247</v>
      </c>
      <c r="T26" s="46" t="s">
        <v>248</v>
      </c>
      <c r="U26" s="43" t="str">
        <f ca="1">IF(V21&lt;&gt;0,1,"")</f>
        <v/>
      </c>
      <c r="V26" s="45" t="s">
        <v>245</v>
      </c>
      <c r="W26" s="45" t="s">
        <v>246</v>
      </c>
      <c r="X26" s="46" t="s">
        <v>247</v>
      </c>
      <c r="Y26" s="46" t="s">
        <v>248</v>
      </c>
      <c r="Z26" s="43" t="str">
        <f ca="1">IF(AA21&lt;&gt;0,1,"")</f>
        <v/>
      </c>
      <c r="AA26" s="45" t="s">
        <v>245</v>
      </c>
      <c r="AB26" s="45" t="s">
        <v>246</v>
      </c>
      <c r="AC26" s="46" t="s">
        <v>247</v>
      </c>
      <c r="AD26" s="46" t="s">
        <v>248</v>
      </c>
      <c r="AE26" s="43" t="str">
        <f ca="1">IF(AF21&lt;&gt;0,1,"")</f>
        <v/>
      </c>
      <c r="AF26" s="45" t="s">
        <v>245</v>
      </c>
      <c r="AG26" s="45" t="s">
        <v>246</v>
      </c>
      <c r="AH26" s="46" t="s">
        <v>247</v>
      </c>
      <c r="AI26" s="46" t="s">
        <v>248</v>
      </c>
      <c r="AJ26" s="43" t="str">
        <f ca="1">IF(AK21&lt;&gt;0,1,"")</f>
        <v/>
      </c>
      <c r="AK26" s="45" t="s">
        <v>245</v>
      </c>
      <c r="AL26" s="45" t="s">
        <v>246</v>
      </c>
      <c r="AM26" s="46" t="s">
        <v>247</v>
      </c>
      <c r="AN26" s="46" t="s">
        <v>248</v>
      </c>
      <c r="AO26" s="43" t="str">
        <f ca="1">IF(AP21&lt;&gt;0,1,"")</f>
        <v/>
      </c>
      <c r="AP26" s="45" t="s">
        <v>245</v>
      </c>
      <c r="AQ26" s="45" t="s">
        <v>246</v>
      </c>
      <c r="AR26" s="46" t="s">
        <v>247</v>
      </c>
      <c r="AS26" s="46" t="s">
        <v>248</v>
      </c>
      <c r="AT26" s="43" t="str">
        <f ca="1">IF(AU21&lt;&gt;0,1,"")</f>
        <v/>
      </c>
      <c r="AU26" s="45" t="s">
        <v>245</v>
      </c>
      <c r="AV26" s="45" t="s">
        <v>246</v>
      </c>
      <c r="AW26" s="46" t="s">
        <v>247</v>
      </c>
      <c r="AX26" s="46" t="s">
        <v>248</v>
      </c>
      <c r="AY26" s="43" t="str">
        <f ca="1">IF(AZ21&lt;&gt;0,1,"")</f>
        <v/>
      </c>
      <c r="AZ26" s="45" t="s">
        <v>245</v>
      </c>
      <c r="BA26" s="45" t="s">
        <v>246</v>
      </c>
      <c r="BB26" s="46" t="s">
        <v>247</v>
      </c>
      <c r="BC26" s="46" t="s">
        <v>248</v>
      </c>
      <c r="BD26" s="43" t="str">
        <f ca="1">IF(BE21&lt;&gt;0,1,"")</f>
        <v/>
      </c>
      <c r="BE26" s="45" t="s">
        <v>245</v>
      </c>
      <c r="BF26" s="45" t="s">
        <v>246</v>
      </c>
      <c r="BG26" s="46" t="s">
        <v>247</v>
      </c>
      <c r="BH26" s="46" t="s">
        <v>248</v>
      </c>
      <c r="BI26" s="43" t="str">
        <f ca="1">IF(BJ21&lt;&gt;0,1,"")</f>
        <v/>
      </c>
      <c r="BJ26" s="45" t="s">
        <v>245</v>
      </c>
      <c r="BK26" s="45" t="s">
        <v>246</v>
      </c>
      <c r="BL26" s="46" t="s">
        <v>247</v>
      </c>
      <c r="BM26" s="46" t="s">
        <v>248</v>
      </c>
      <c r="BN26" s="43" t="str">
        <f ca="1">IF(BO21&lt;&gt;0,1,"")</f>
        <v/>
      </c>
      <c r="BO26" s="45" t="s">
        <v>245</v>
      </c>
      <c r="BP26" s="45" t="s">
        <v>246</v>
      </c>
      <c r="BQ26" s="46" t="s">
        <v>247</v>
      </c>
      <c r="BR26" s="46" t="s">
        <v>248</v>
      </c>
      <c r="BS26" s="43" t="str">
        <f ca="1">IF(BT21&lt;&gt;0,1,"")</f>
        <v/>
      </c>
      <c r="BT26" s="45" t="s">
        <v>245</v>
      </c>
      <c r="BU26" s="45" t="s">
        <v>246</v>
      </c>
      <c r="BV26" s="46" t="s">
        <v>247</v>
      </c>
      <c r="BW26" s="46" t="s">
        <v>248</v>
      </c>
      <c r="BX26" s="43" t="str">
        <f ca="1">IF(BY21&lt;&gt;0,1,"")</f>
        <v/>
      </c>
      <c r="BY26" s="45" t="s">
        <v>245</v>
      </c>
      <c r="BZ26" s="45" t="s">
        <v>246</v>
      </c>
      <c r="CA26" s="46" t="s">
        <v>247</v>
      </c>
      <c r="CB26" s="46" t="s">
        <v>248</v>
      </c>
      <c r="CC26" s="43" t="str">
        <f ca="1">IF(CD21&lt;&gt;0,1,"")</f>
        <v/>
      </c>
      <c r="CD26" s="45" t="s">
        <v>245</v>
      </c>
      <c r="CE26" s="45" t="s">
        <v>246</v>
      </c>
      <c r="CF26" s="46" t="s">
        <v>247</v>
      </c>
      <c r="CG26" s="46" t="s">
        <v>248</v>
      </c>
      <c r="CH26" s="43" t="str">
        <f ca="1">IF(CI21&lt;&gt;0,1,"")</f>
        <v/>
      </c>
      <c r="CI26" s="45" t="s">
        <v>245</v>
      </c>
      <c r="CJ26" s="45" t="s">
        <v>246</v>
      </c>
      <c r="CK26" s="46" t="s">
        <v>247</v>
      </c>
      <c r="CL26" s="46" t="s">
        <v>248</v>
      </c>
      <c r="CM26" s="43" t="str">
        <f ca="1">IF(CN21&lt;&gt;0,1,"")</f>
        <v/>
      </c>
      <c r="CN26" s="45" t="s">
        <v>245</v>
      </c>
      <c r="CO26" s="45" t="s">
        <v>246</v>
      </c>
      <c r="CP26" s="46" t="s">
        <v>247</v>
      </c>
      <c r="CQ26" s="46" t="s">
        <v>248</v>
      </c>
      <c r="CR26" s="43" t="str">
        <f ca="1">IF(CS21&lt;&gt;0,1,"")</f>
        <v/>
      </c>
      <c r="CS26" s="45" t="s">
        <v>245</v>
      </c>
      <c r="CT26" s="45" t="s">
        <v>246</v>
      </c>
      <c r="CU26" s="46" t="s">
        <v>247</v>
      </c>
      <c r="CV26" s="46" t="s">
        <v>248</v>
      </c>
      <c r="CW26" s="43" t="str">
        <f ca="1">IF(CX21&lt;&gt;0,1,"")</f>
        <v/>
      </c>
      <c r="CX26" s="45" t="s">
        <v>245</v>
      </c>
      <c r="CY26" s="45" t="s">
        <v>246</v>
      </c>
      <c r="CZ26" s="46" t="s">
        <v>247</v>
      </c>
      <c r="DA26" s="46" t="s">
        <v>248</v>
      </c>
      <c r="DB26" s="43" t="str">
        <f ca="1">IF(DC21&lt;&gt;0,1,"")</f>
        <v/>
      </c>
      <c r="DC26" s="45" t="s">
        <v>245</v>
      </c>
      <c r="DD26" s="45" t="s">
        <v>246</v>
      </c>
      <c r="DE26" s="46" t="s">
        <v>247</v>
      </c>
      <c r="DF26" s="46" t="s">
        <v>248</v>
      </c>
      <c r="DG26" s="43" t="str">
        <f ca="1">IF(DH21&lt;&gt;0,1,"")</f>
        <v/>
      </c>
      <c r="DH26" s="45" t="s">
        <v>245</v>
      </c>
      <c r="DI26" s="45" t="s">
        <v>246</v>
      </c>
      <c r="DJ26" s="46" t="s">
        <v>247</v>
      </c>
      <c r="DK26" s="46" t="s">
        <v>248</v>
      </c>
      <c r="DL26" s="43" t="str">
        <f ca="1">IF(DM21&lt;&gt;0,1,"")</f>
        <v/>
      </c>
      <c r="DM26" s="45" t="s">
        <v>245</v>
      </c>
      <c r="DN26" s="45" t="s">
        <v>246</v>
      </c>
      <c r="DO26" s="46" t="s">
        <v>247</v>
      </c>
      <c r="DP26" s="46" t="s">
        <v>248</v>
      </c>
      <c r="DQ26" s="43" t="str">
        <f ca="1">IF(DR21&lt;&gt;0,1,"")</f>
        <v/>
      </c>
      <c r="DR26" s="45" t="s">
        <v>245</v>
      </c>
      <c r="DS26" s="45" t="s">
        <v>246</v>
      </c>
      <c r="DT26" s="46" t="s">
        <v>247</v>
      </c>
      <c r="DU26" s="46" t="s">
        <v>248</v>
      </c>
      <c r="DV26" s="43" t="str">
        <f ca="1">IF(DW21&lt;&gt;0,1,"")</f>
        <v/>
      </c>
      <c r="DW26" s="45" t="s">
        <v>245</v>
      </c>
      <c r="DX26" s="45" t="s">
        <v>246</v>
      </c>
      <c r="DY26" s="46" t="s">
        <v>247</v>
      </c>
      <c r="DZ26" s="46" t="s">
        <v>248</v>
      </c>
      <c r="EA26" s="43" t="str">
        <f ca="1">IF(EB21&lt;&gt;0,1,"")</f>
        <v/>
      </c>
      <c r="EB26" s="45" t="s">
        <v>245</v>
      </c>
      <c r="EC26" s="45" t="s">
        <v>246</v>
      </c>
      <c r="ED26" s="46" t="s">
        <v>247</v>
      </c>
      <c r="EE26" s="46" t="s">
        <v>248</v>
      </c>
      <c r="EF26" s="43" t="str">
        <f ca="1">IF(EG21&lt;&gt;0,1,"")</f>
        <v/>
      </c>
      <c r="EG26" s="45" t="s">
        <v>245</v>
      </c>
      <c r="EH26" s="45" t="s">
        <v>246</v>
      </c>
      <c r="EI26" s="46" t="s">
        <v>247</v>
      </c>
      <c r="EJ26" s="46" t="s">
        <v>248</v>
      </c>
      <c r="EK26" s="43" t="str">
        <f ca="1">IF(EL21&lt;&gt;0,1,"")</f>
        <v/>
      </c>
      <c r="EL26" s="45" t="s">
        <v>245</v>
      </c>
      <c r="EM26" s="45" t="s">
        <v>246</v>
      </c>
      <c r="EN26" s="46" t="s">
        <v>247</v>
      </c>
      <c r="EO26" s="46" t="s">
        <v>248</v>
      </c>
      <c r="EP26" s="43" t="str">
        <f ca="1">IF(EQ21&lt;&gt;0,1,"")</f>
        <v/>
      </c>
      <c r="EQ26" s="45" t="s">
        <v>245</v>
      </c>
      <c r="ER26" s="45" t="s">
        <v>246</v>
      </c>
      <c r="ES26" s="46" t="s">
        <v>247</v>
      </c>
      <c r="ET26" s="46" t="s">
        <v>248</v>
      </c>
      <c r="EU26" s="43" t="str">
        <f ca="1">IF(EV21&lt;&gt;0,1,"")</f>
        <v/>
      </c>
      <c r="EV26" s="45" t="s">
        <v>245</v>
      </c>
      <c r="EW26" s="45" t="s">
        <v>246</v>
      </c>
      <c r="EX26" s="46" t="s">
        <v>247</v>
      </c>
      <c r="EY26" s="46" t="s">
        <v>248</v>
      </c>
      <c r="EZ26" s="43" t="str">
        <f ca="1">IF(FA21&lt;&gt;0,1,"")</f>
        <v/>
      </c>
      <c r="FA26" s="45" t="s">
        <v>245</v>
      </c>
      <c r="FB26" s="45" t="s">
        <v>246</v>
      </c>
      <c r="FC26" s="46" t="s">
        <v>247</v>
      </c>
      <c r="FD26" s="46" t="s">
        <v>248</v>
      </c>
      <c r="FE26" s="43" t="str">
        <f ca="1">IF(FF21&lt;&gt;0,1,"")</f>
        <v/>
      </c>
      <c r="FF26" s="45" t="s">
        <v>245</v>
      </c>
      <c r="FG26" s="45" t="s">
        <v>246</v>
      </c>
      <c r="FH26" s="46" t="s">
        <v>247</v>
      </c>
      <c r="FI26" s="46" t="s">
        <v>248</v>
      </c>
      <c r="FJ26" s="43" t="str">
        <f ca="1">IF(FK21&lt;&gt;0,1,"")</f>
        <v/>
      </c>
      <c r="FK26" s="45" t="s">
        <v>245</v>
      </c>
      <c r="FL26" s="45" t="s">
        <v>246</v>
      </c>
      <c r="FM26" s="46" t="s">
        <v>247</v>
      </c>
      <c r="FN26" s="46" t="s">
        <v>248</v>
      </c>
      <c r="FO26" s="43" t="str">
        <f ca="1">IF(FP21&lt;&gt;0,1,"")</f>
        <v/>
      </c>
      <c r="FP26" s="45" t="s">
        <v>245</v>
      </c>
      <c r="FQ26" s="45" t="s">
        <v>246</v>
      </c>
      <c r="FR26" s="46" t="s">
        <v>247</v>
      </c>
      <c r="FS26" s="46" t="s">
        <v>248</v>
      </c>
      <c r="FT26" s="43" t="str">
        <f ca="1">IF(FU21&lt;&gt;0,1,"")</f>
        <v/>
      </c>
      <c r="FU26" s="45" t="s">
        <v>245</v>
      </c>
      <c r="FV26" s="45" t="s">
        <v>246</v>
      </c>
      <c r="FW26" s="46" t="s">
        <v>247</v>
      </c>
      <c r="FX26" s="46" t="s">
        <v>248</v>
      </c>
      <c r="FY26" s="43" t="str">
        <f ca="1">IF(FZ21&lt;&gt;0,1,"")</f>
        <v/>
      </c>
      <c r="FZ26" s="45" t="s">
        <v>245</v>
      </c>
      <c r="GA26" s="45" t="s">
        <v>246</v>
      </c>
      <c r="GB26" s="46" t="s">
        <v>247</v>
      </c>
      <c r="GC26" s="46" t="s">
        <v>248</v>
      </c>
      <c r="GD26" s="43" t="str">
        <f ca="1">IF(GE21&lt;&gt;0,1,"")</f>
        <v/>
      </c>
      <c r="GE26" s="45" t="s">
        <v>245</v>
      </c>
      <c r="GF26" s="45" t="s">
        <v>246</v>
      </c>
      <c r="GG26" s="46" t="s">
        <v>247</v>
      </c>
      <c r="GH26" s="46" t="s">
        <v>248</v>
      </c>
      <c r="GI26" s="43" t="str">
        <f ca="1">IF(GJ21&lt;&gt;0,1,"")</f>
        <v/>
      </c>
      <c r="GJ26" s="45" t="s">
        <v>245</v>
      </c>
      <c r="GK26" s="45" t="s">
        <v>246</v>
      </c>
      <c r="GL26" s="46" t="s">
        <v>247</v>
      </c>
      <c r="GM26" s="46" t="s">
        <v>248</v>
      </c>
      <c r="GN26" s="43" t="str">
        <f ca="1">IF(GO21&lt;&gt;0,1,"")</f>
        <v/>
      </c>
      <c r="GO26" s="45" t="s">
        <v>245</v>
      </c>
      <c r="GP26" s="45" t="s">
        <v>246</v>
      </c>
      <c r="GQ26" s="46" t="s">
        <v>247</v>
      </c>
      <c r="GR26" s="46" t="s">
        <v>248</v>
      </c>
      <c r="GS26" s="43" t="str">
        <f ca="1">IF(GT21&lt;&gt;0,1,"")</f>
        <v/>
      </c>
      <c r="GT26" s="45" t="s">
        <v>245</v>
      </c>
      <c r="GU26" s="45" t="s">
        <v>246</v>
      </c>
      <c r="GV26" s="46" t="s">
        <v>247</v>
      </c>
      <c r="GW26" s="46" t="s">
        <v>248</v>
      </c>
      <c r="GX26" s="43" t="str">
        <f ca="1">IF(GY21&lt;&gt;0,1,"")</f>
        <v/>
      </c>
      <c r="GY26" s="45" t="s">
        <v>245</v>
      </c>
      <c r="GZ26" s="45" t="s">
        <v>246</v>
      </c>
      <c r="HA26" s="46" t="s">
        <v>247</v>
      </c>
      <c r="HB26" s="46" t="s">
        <v>248</v>
      </c>
      <c r="HC26" s="43" t="str">
        <f ca="1">IF(HD21&lt;&gt;0,1,"")</f>
        <v/>
      </c>
      <c r="HD26" s="45" t="s">
        <v>245</v>
      </c>
      <c r="HE26" s="45" t="s">
        <v>246</v>
      </c>
      <c r="HF26" s="46" t="s">
        <v>247</v>
      </c>
      <c r="HG26" s="46" t="s">
        <v>248</v>
      </c>
      <c r="HH26" s="43" t="str">
        <f ca="1">IF(HI21&lt;&gt;0,1,"")</f>
        <v/>
      </c>
      <c r="HI26" s="45" t="s">
        <v>245</v>
      </c>
      <c r="HJ26" s="45" t="s">
        <v>246</v>
      </c>
      <c r="HK26" s="46" t="s">
        <v>247</v>
      </c>
      <c r="HL26" s="46" t="s">
        <v>248</v>
      </c>
      <c r="HM26" s="43" t="str">
        <f ca="1">IF(HN21&lt;&gt;0,1,"")</f>
        <v/>
      </c>
      <c r="HN26" s="45" t="s">
        <v>245</v>
      </c>
      <c r="HO26" s="45" t="s">
        <v>246</v>
      </c>
      <c r="HP26" s="46" t="s">
        <v>247</v>
      </c>
      <c r="HQ26" s="46" t="s">
        <v>248</v>
      </c>
      <c r="HR26" s="43" t="str">
        <f ca="1">IF(HS21&lt;&gt;0,1,"")</f>
        <v/>
      </c>
      <c r="HS26" s="45" t="s">
        <v>245</v>
      </c>
      <c r="HT26" s="45" t="s">
        <v>246</v>
      </c>
      <c r="HU26" s="46" t="s">
        <v>247</v>
      </c>
      <c r="HV26" s="46" t="s">
        <v>248</v>
      </c>
      <c r="HW26" s="43" t="str">
        <f ca="1">IF(HX21&lt;&gt;0,1,"")</f>
        <v/>
      </c>
      <c r="HX26" s="45" t="s">
        <v>245</v>
      </c>
      <c r="HY26" s="45" t="s">
        <v>246</v>
      </c>
      <c r="HZ26" s="46" t="s">
        <v>247</v>
      </c>
      <c r="IA26" s="46" t="s">
        <v>248</v>
      </c>
      <c r="IB26" s="43" t="str">
        <f ca="1">IF(IC21&lt;&gt;0,1,"")</f>
        <v/>
      </c>
      <c r="IC26" s="45" t="s">
        <v>245</v>
      </c>
      <c r="ID26" s="45" t="s">
        <v>246</v>
      </c>
      <c r="IE26" s="46" t="s">
        <v>247</v>
      </c>
      <c r="IF26" s="46" t="s">
        <v>248</v>
      </c>
      <c r="IG26" s="43" t="str">
        <f ca="1">IF(IH21&lt;&gt;0,1,"")</f>
        <v/>
      </c>
      <c r="IH26" s="45" t="s">
        <v>245</v>
      </c>
      <c r="II26" s="45" t="s">
        <v>246</v>
      </c>
      <c r="IJ26" s="46" t="s">
        <v>247</v>
      </c>
      <c r="IK26" s="46" t="s">
        <v>248</v>
      </c>
      <c r="IL26" s="43" t="str">
        <f ca="1">IF(IM21&lt;&gt;0,1,"")</f>
        <v/>
      </c>
      <c r="IM26" s="45" t="s">
        <v>245</v>
      </c>
      <c r="IN26" s="45" t="s">
        <v>246</v>
      </c>
      <c r="IO26" s="46" t="s">
        <v>247</v>
      </c>
      <c r="IP26" s="46" t="s">
        <v>248</v>
      </c>
    </row>
    <row r="27" spans="1:250" s="24" customFormat="1" x14ac:dyDescent="0.2">
      <c r="A27" s="44" t="str">
        <f ca="1">IF(B21&lt;&gt;0,1,"")</f>
        <v/>
      </c>
      <c r="B27" s="39"/>
      <c r="C27" s="41"/>
      <c r="D27" s="41"/>
      <c r="E27" s="41"/>
      <c r="F27" s="44" t="str">
        <f ca="1">IF(G21&lt;&gt;0,1,"")</f>
        <v/>
      </c>
      <c r="G27" s="39"/>
      <c r="H27" s="41"/>
      <c r="I27" s="41"/>
      <c r="J27" s="41"/>
      <c r="K27" s="44" t="str">
        <f ca="1">IF(L21&lt;&gt;0,1,"")</f>
        <v/>
      </c>
      <c r="L27" s="39"/>
      <c r="M27" s="41"/>
      <c r="N27" s="41"/>
      <c r="O27" s="41"/>
      <c r="P27" s="44" t="str">
        <f ca="1">IF(Q21&lt;&gt;0,1,"")</f>
        <v/>
      </c>
      <c r="Q27" s="39"/>
      <c r="R27" s="41"/>
      <c r="S27" s="41"/>
      <c r="T27" s="41"/>
      <c r="U27" s="44" t="str">
        <f ca="1">IF(V21&lt;&gt;0,1,"")</f>
        <v/>
      </c>
      <c r="V27" s="39"/>
      <c r="W27" s="41"/>
      <c r="X27" s="41"/>
      <c r="Y27" s="41"/>
      <c r="Z27" s="44" t="str">
        <f ca="1">IF(AA21&lt;&gt;0,1,"")</f>
        <v/>
      </c>
      <c r="AA27" s="39"/>
      <c r="AB27" s="41"/>
      <c r="AC27" s="41"/>
      <c r="AD27" s="41"/>
      <c r="AE27" s="44" t="str">
        <f ca="1">IF(AF21&lt;&gt;0,1,"")</f>
        <v/>
      </c>
      <c r="AF27" s="39"/>
      <c r="AG27" s="41"/>
      <c r="AH27" s="41"/>
      <c r="AI27" s="41"/>
      <c r="AJ27" s="44" t="str">
        <f ca="1">IF(AK21&lt;&gt;0,1,"")</f>
        <v/>
      </c>
      <c r="AK27" s="39"/>
      <c r="AL27" s="41"/>
      <c r="AM27" s="41"/>
      <c r="AN27" s="41"/>
      <c r="AO27" s="44" t="str">
        <f ca="1">IF(AP21&lt;&gt;0,1,"")</f>
        <v/>
      </c>
      <c r="AP27" s="39"/>
      <c r="AQ27" s="41"/>
      <c r="AR27" s="41"/>
      <c r="AS27" s="41"/>
      <c r="AT27" s="44" t="str">
        <f ca="1">IF(AU21&lt;&gt;0,1,"")</f>
        <v/>
      </c>
      <c r="AU27" s="39"/>
      <c r="AV27" s="41"/>
      <c r="AW27" s="41"/>
      <c r="AX27" s="41"/>
      <c r="AY27" s="44" t="str">
        <f ca="1">IF(AZ21&lt;&gt;0,1,"")</f>
        <v/>
      </c>
      <c r="AZ27" s="39"/>
      <c r="BA27" s="41"/>
      <c r="BB27" s="41"/>
      <c r="BC27" s="41"/>
      <c r="BD27" s="44" t="str">
        <f ca="1">IF(BE21&lt;&gt;0,1,"")</f>
        <v/>
      </c>
      <c r="BE27" s="39"/>
      <c r="BF27" s="41"/>
      <c r="BG27" s="41"/>
      <c r="BH27" s="41"/>
      <c r="BI27" s="44" t="str">
        <f ca="1">IF(BJ21&lt;&gt;0,1,"")</f>
        <v/>
      </c>
      <c r="BJ27" s="39"/>
      <c r="BK27" s="41"/>
      <c r="BL27" s="41"/>
      <c r="BM27" s="41"/>
      <c r="BN27" s="44" t="str">
        <f ca="1">IF(BO21&lt;&gt;0,1,"")</f>
        <v/>
      </c>
      <c r="BO27" s="39"/>
      <c r="BP27" s="41"/>
      <c r="BQ27" s="41"/>
      <c r="BR27" s="41"/>
      <c r="BS27" s="44" t="str">
        <f ca="1">IF(BT21&lt;&gt;0,1,"")</f>
        <v/>
      </c>
      <c r="BT27" s="39"/>
      <c r="BU27" s="41"/>
      <c r="BV27" s="41"/>
      <c r="BW27" s="41"/>
      <c r="BX27" s="44" t="str">
        <f ca="1">IF(BY21&lt;&gt;0,1,"")</f>
        <v/>
      </c>
      <c r="BY27" s="39"/>
      <c r="BZ27" s="41"/>
      <c r="CA27" s="41"/>
      <c r="CB27" s="41"/>
      <c r="CC27" s="44" t="str">
        <f ca="1">IF(CD21&lt;&gt;0,1,"")</f>
        <v/>
      </c>
      <c r="CD27" s="39"/>
      <c r="CE27" s="41"/>
      <c r="CF27" s="41"/>
      <c r="CG27" s="41"/>
      <c r="CH27" s="44" t="str">
        <f ca="1">IF(CI21&lt;&gt;0,1,"")</f>
        <v/>
      </c>
      <c r="CI27" s="39"/>
      <c r="CJ27" s="41"/>
      <c r="CK27" s="41"/>
      <c r="CL27" s="41"/>
      <c r="CM27" s="44" t="str">
        <f ca="1">IF(CN21&lt;&gt;0,1,"")</f>
        <v/>
      </c>
      <c r="CN27" s="39"/>
      <c r="CO27" s="41"/>
      <c r="CP27" s="41"/>
      <c r="CQ27" s="41"/>
      <c r="CR27" s="44" t="str">
        <f ca="1">IF(CS21&lt;&gt;0,1,"")</f>
        <v/>
      </c>
      <c r="CS27" s="39"/>
      <c r="CT27" s="41"/>
      <c r="CU27" s="41"/>
      <c r="CV27" s="41"/>
      <c r="CW27" s="44" t="str">
        <f ca="1">IF(CX21&lt;&gt;0,1,"")</f>
        <v/>
      </c>
      <c r="CX27" s="39"/>
      <c r="CY27" s="41"/>
      <c r="CZ27" s="41"/>
      <c r="DA27" s="41"/>
      <c r="DB27" s="44" t="str">
        <f ca="1">IF(DC21&lt;&gt;0,1,"")</f>
        <v/>
      </c>
      <c r="DC27" s="39"/>
      <c r="DD27" s="41"/>
      <c r="DE27" s="41"/>
      <c r="DF27" s="41"/>
      <c r="DG27" s="44" t="str">
        <f ca="1">IF(DH21&lt;&gt;0,1,"")</f>
        <v/>
      </c>
      <c r="DH27" s="39"/>
      <c r="DI27" s="41"/>
      <c r="DJ27" s="41"/>
      <c r="DK27" s="41"/>
      <c r="DL27" s="44" t="str">
        <f ca="1">IF(DM21&lt;&gt;0,1,"")</f>
        <v/>
      </c>
      <c r="DM27" s="39"/>
      <c r="DN27" s="41"/>
      <c r="DO27" s="41"/>
      <c r="DP27" s="41"/>
      <c r="DQ27" s="44" t="str">
        <f ca="1">IF(DR21&lt;&gt;0,1,"")</f>
        <v/>
      </c>
      <c r="DR27" s="39"/>
      <c r="DS27" s="41"/>
      <c r="DT27" s="41"/>
      <c r="DU27" s="41"/>
      <c r="DV27" s="44" t="str">
        <f ca="1">IF(DW21&lt;&gt;0,1,"")</f>
        <v/>
      </c>
      <c r="DW27" s="39"/>
      <c r="DX27" s="41"/>
      <c r="DY27" s="41"/>
      <c r="DZ27" s="41"/>
      <c r="EA27" s="44" t="str">
        <f ca="1">IF(EB21&lt;&gt;0,1,"")</f>
        <v/>
      </c>
      <c r="EB27" s="39"/>
      <c r="EC27" s="41"/>
      <c r="ED27" s="41"/>
      <c r="EE27" s="41"/>
      <c r="EF27" s="44" t="str">
        <f ca="1">IF(EG21&lt;&gt;0,1,"")</f>
        <v/>
      </c>
      <c r="EG27" s="39"/>
      <c r="EH27" s="41"/>
      <c r="EI27" s="41"/>
      <c r="EJ27" s="41"/>
      <c r="EK27" s="44" t="str">
        <f ca="1">IF(EL21&lt;&gt;0,1,"")</f>
        <v/>
      </c>
      <c r="EL27" s="39"/>
      <c r="EM27" s="41"/>
      <c r="EN27" s="41"/>
      <c r="EO27" s="41"/>
      <c r="EP27" s="44" t="str">
        <f ca="1">IF(EQ21&lt;&gt;0,1,"")</f>
        <v/>
      </c>
      <c r="EQ27" s="39"/>
      <c r="ER27" s="41"/>
      <c r="ES27" s="41"/>
      <c r="ET27" s="41"/>
      <c r="EU27" s="44" t="str">
        <f ca="1">IF(EV21&lt;&gt;0,1,"")</f>
        <v/>
      </c>
      <c r="EV27" s="39"/>
      <c r="EW27" s="41"/>
      <c r="EX27" s="41"/>
      <c r="EY27" s="41"/>
      <c r="EZ27" s="44" t="str">
        <f ca="1">IF(FA21&lt;&gt;0,1,"")</f>
        <v/>
      </c>
      <c r="FA27" s="39"/>
      <c r="FB27" s="41"/>
      <c r="FC27" s="41"/>
      <c r="FD27" s="41"/>
      <c r="FE27" s="44" t="str">
        <f ca="1">IF(FF21&lt;&gt;0,1,"")</f>
        <v/>
      </c>
      <c r="FF27" s="39"/>
      <c r="FG27" s="41"/>
      <c r="FH27" s="41"/>
      <c r="FI27" s="41"/>
      <c r="FJ27" s="44" t="str">
        <f ca="1">IF(FK21&lt;&gt;0,1,"")</f>
        <v/>
      </c>
      <c r="FK27" s="39"/>
      <c r="FL27" s="41"/>
      <c r="FM27" s="41"/>
      <c r="FN27" s="41"/>
      <c r="FO27" s="44" t="str">
        <f ca="1">IF(FP21&lt;&gt;0,1,"")</f>
        <v/>
      </c>
      <c r="FP27" s="39"/>
      <c r="FQ27" s="41"/>
      <c r="FR27" s="41"/>
      <c r="FS27" s="41"/>
      <c r="FT27" s="44" t="str">
        <f ca="1">IF(FU21&lt;&gt;0,1,"")</f>
        <v/>
      </c>
      <c r="FU27" s="39"/>
      <c r="FV27" s="41"/>
      <c r="FW27" s="41"/>
      <c r="FX27" s="41"/>
      <c r="FY27" s="44" t="str">
        <f ca="1">IF(FZ21&lt;&gt;0,1,"")</f>
        <v/>
      </c>
      <c r="FZ27" s="39"/>
      <c r="GA27" s="41"/>
      <c r="GB27" s="41"/>
      <c r="GC27" s="41"/>
      <c r="GD27" s="44" t="str">
        <f ca="1">IF(GE21&lt;&gt;0,1,"")</f>
        <v/>
      </c>
      <c r="GE27" s="39"/>
      <c r="GF27" s="41"/>
      <c r="GG27" s="41"/>
      <c r="GH27" s="41"/>
      <c r="GI27" s="44" t="str">
        <f ca="1">IF(GJ21&lt;&gt;0,1,"")</f>
        <v/>
      </c>
      <c r="GJ27" s="39"/>
      <c r="GK27" s="41"/>
      <c r="GL27" s="41"/>
      <c r="GM27" s="41"/>
      <c r="GN27" s="44" t="str">
        <f ca="1">IF(GO21&lt;&gt;0,1,"")</f>
        <v/>
      </c>
      <c r="GO27" s="39"/>
      <c r="GP27" s="41"/>
      <c r="GQ27" s="41"/>
      <c r="GR27" s="41"/>
      <c r="GS27" s="44" t="str">
        <f ca="1">IF(GT21&lt;&gt;0,1,"")</f>
        <v/>
      </c>
      <c r="GT27" s="39"/>
      <c r="GU27" s="41"/>
      <c r="GV27" s="41"/>
      <c r="GW27" s="41"/>
      <c r="GX27" s="44" t="str">
        <f ca="1">IF(GY21&lt;&gt;0,1,"")</f>
        <v/>
      </c>
      <c r="GY27" s="39"/>
      <c r="GZ27" s="41"/>
      <c r="HA27" s="41"/>
      <c r="HB27" s="41"/>
      <c r="HC27" s="44" t="str">
        <f ca="1">IF(HD21&lt;&gt;0,1,"")</f>
        <v/>
      </c>
      <c r="HD27" s="39"/>
      <c r="HE27" s="41"/>
      <c r="HF27" s="41"/>
      <c r="HG27" s="41"/>
      <c r="HH27" s="44" t="str">
        <f ca="1">IF(HI21&lt;&gt;0,1,"")</f>
        <v/>
      </c>
      <c r="HI27" s="39"/>
      <c r="HJ27" s="41"/>
      <c r="HK27" s="41"/>
      <c r="HL27" s="41"/>
      <c r="HM27" s="44" t="str">
        <f ca="1">IF(HN21&lt;&gt;0,1,"")</f>
        <v/>
      </c>
      <c r="HN27" s="39"/>
      <c r="HO27" s="41"/>
      <c r="HP27" s="41"/>
      <c r="HQ27" s="41"/>
      <c r="HR27" s="44" t="str">
        <f ca="1">IF(HS21&lt;&gt;0,1,"")</f>
        <v/>
      </c>
      <c r="HS27" s="39"/>
      <c r="HT27" s="41"/>
      <c r="HU27" s="41"/>
      <c r="HV27" s="41"/>
      <c r="HW27" s="44" t="str">
        <f ca="1">IF(HX21&lt;&gt;0,1,"")</f>
        <v/>
      </c>
      <c r="HX27" s="39"/>
      <c r="HY27" s="41"/>
      <c r="HZ27" s="41"/>
      <c r="IA27" s="41"/>
      <c r="IB27" s="44" t="str">
        <f ca="1">IF(IC21&lt;&gt;0,1,"")</f>
        <v/>
      </c>
      <c r="IC27" s="39"/>
      <c r="ID27" s="41"/>
      <c r="IE27" s="41"/>
      <c r="IF27" s="41"/>
      <c r="IG27" s="44" t="str">
        <f ca="1">IF(IH21&lt;&gt;0,1,"")</f>
        <v/>
      </c>
      <c r="IH27" s="39"/>
      <c r="II27" s="41"/>
      <c r="IJ27" s="41"/>
      <c r="IK27" s="41"/>
      <c r="IL27" s="44" t="str">
        <f ca="1">IF(IM21&lt;&gt;0,1,"")</f>
        <v/>
      </c>
      <c r="IM27" s="39"/>
      <c r="IN27" s="41"/>
      <c r="IO27" s="41"/>
      <c r="IP27" s="41"/>
    </row>
    <row r="28" spans="1:250" s="24" customFormat="1" x14ac:dyDescent="0.2">
      <c r="A28" s="44" t="str">
        <f ca="1">IF(AND(B27&lt;&gt;"",ISNUMBER(A27)),A27+1,"")</f>
        <v/>
      </c>
      <c r="B28" s="39"/>
      <c r="C28" s="41"/>
      <c r="D28" s="41"/>
      <c r="E28" s="41"/>
      <c r="F28" s="44" t="str">
        <f ca="1">IF(AND(G27&lt;&gt;"",ISNUMBER(F27)),F27+1,"")</f>
        <v/>
      </c>
      <c r="G28" s="39"/>
      <c r="H28" s="41"/>
      <c r="I28" s="41"/>
      <c r="J28" s="41"/>
      <c r="K28" s="44" t="str">
        <f ca="1">IF(AND(L27&lt;&gt;"",ISNUMBER(K27)),K27+1,"")</f>
        <v/>
      </c>
      <c r="L28" s="39"/>
      <c r="M28" s="41"/>
      <c r="N28" s="41"/>
      <c r="O28" s="41"/>
      <c r="P28" s="44" t="str">
        <f ca="1">IF(AND(Q27&lt;&gt;"",ISNUMBER(P27)),P27+1,"")</f>
        <v/>
      </c>
      <c r="Q28" s="39"/>
      <c r="R28" s="41"/>
      <c r="S28" s="41"/>
      <c r="T28" s="41"/>
      <c r="U28" s="44" t="str">
        <f ca="1">IF(AND(V27&lt;&gt;"",ISNUMBER(U27)),U27+1,"")</f>
        <v/>
      </c>
      <c r="V28" s="39"/>
      <c r="W28" s="41"/>
      <c r="X28" s="41"/>
      <c r="Y28" s="41"/>
      <c r="Z28" s="44" t="str">
        <f ca="1">IF(AND(AA27&lt;&gt;"",ISNUMBER(Z27)),Z27+1,"")</f>
        <v/>
      </c>
      <c r="AA28" s="39"/>
      <c r="AB28" s="41"/>
      <c r="AC28" s="41"/>
      <c r="AD28" s="41"/>
      <c r="AE28" s="44" t="str">
        <f ca="1">IF(AND(AF27&lt;&gt;"",ISNUMBER(AE27)),AE27+1,"")</f>
        <v/>
      </c>
      <c r="AF28" s="39"/>
      <c r="AG28" s="41"/>
      <c r="AH28" s="41"/>
      <c r="AI28" s="41"/>
      <c r="AJ28" s="44" t="str">
        <f ca="1">IF(AND(AK27&lt;&gt;"",ISNUMBER(AJ27)),AJ27+1,"")</f>
        <v/>
      </c>
      <c r="AK28" s="39"/>
      <c r="AL28" s="41"/>
      <c r="AM28" s="41"/>
      <c r="AN28" s="41"/>
      <c r="AO28" s="44" t="str">
        <f ca="1">IF(AND(AP27&lt;&gt;"",ISNUMBER(AO27)),AO27+1,"")</f>
        <v/>
      </c>
      <c r="AP28" s="39"/>
      <c r="AQ28" s="41"/>
      <c r="AR28" s="41"/>
      <c r="AS28" s="41"/>
      <c r="AT28" s="44" t="str">
        <f ca="1">IF(AND(AU27&lt;&gt;"",ISNUMBER(AT27)),AT27+1,"")</f>
        <v/>
      </c>
      <c r="AU28" s="39"/>
      <c r="AV28" s="41"/>
      <c r="AW28" s="41"/>
      <c r="AX28" s="41"/>
      <c r="AY28" s="44" t="str">
        <f ca="1">IF(AND(AZ27&lt;&gt;"",ISNUMBER(AY27)),AY27+1,"")</f>
        <v/>
      </c>
      <c r="AZ28" s="39"/>
      <c r="BA28" s="41"/>
      <c r="BB28" s="41"/>
      <c r="BC28" s="41"/>
      <c r="BD28" s="44" t="str">
        <f ca="1">IF(AND(BE27&lt;&gt;"",ISNUMBER(BD27)),BD27+1,"")</f>
        <v/>
      </c>
      <c r="BE28" s="39"/>
      <c r="BF28" s="41"/>
      <c r="BG28" s="41"/>
      <c r="BH28" s="41"/>
      <c r="BI28" s="44" t="str">
        <f ca="1">IF(AND(BJ27&lt;&gt;"",ISNUMBER(BI27)),BI27+1,"")</f>
        <v/>
      </c>
      <c r="BJ28" s="39"/>
      <c r="BK28" s="41"/>
      <c r="BL28" s="41"/>
      <c r="BM28" s="41"/>
      <c r="BN28" s="44" t="str">
        <f ca="1">IF(AND(BO27&lt;&gt;"",ISNUMBER(BN27)),BN27+1,"")</f>
        <v/>
      </c>
      <c r="BO28" s="39"/>
      <c r="BP28" s="41"/>
      <c r="BQ28" s="41"/>
      <c r="BR28" s="41"/>
      <c r="BS28" s="44" t="str">
        <f ca="1">IF(AND(BT27&lt;&gt;"",ISNUMBER(BS27)),BS27+1,"")</f>
        <v/>
      </c>
      <c r="BT28" s="39"/>
      <c r="BU28" s="41"/>
      <c r="BV28" s="41"/>
      <c r="BW28" s="41"/>
      <c r="BX28" s="44" t="str">
        <f ca="1">IF(AND(BY27&lt;&gt;"",ISNUMBER(BX27)),BX27+1,"")</f>
        <v/>
      </c>
      <c r="BY28" s="39"/>
      <c r="BZ28" s="41"/>
      <c r="CA28" s="41"/>
      <c r="CB28" s="41"/>
      <c r="CC28" s="44" t="str">
        <f ca="1">IF(AND(CD27&lt;&gt;"",ISNUMBER(CC27)),CC27+1,"")</f>
        <v/>
      </c>
      <c r="CD28" s="39"/>
      <c r="CE28" s="41"/>
      <c r="CF28" s="41"/>
      <c r="CG28" s="41"/>
      <c r="CH28" s="44" t="str">
        <f ca="1">IF(AND(CI27&lt;&gt;"",ISNUMBER(CH27)),CH27+1,"")</f>
        <v/>
      </c>
      <c r="CI28" s="39"/>
      <c r="CJ28" s="41"/>
      <c r="CK28" s="41"/>
      <c r="CL28" s="41"/>
      <c r="CM28" s="44" t="str">
        <f ca="1">IF(AND(CN27&lt;&gt;"",ISNUMBER(CM27)),CM27+1,"")</f>
        <v/>
      </c>
      <c r="CN28" s="39"/>
      <c r="CO28" s="41"/>
      <c r="CP28" s="41"/>
      <c r="CQ28" s="41"/>
      <c r="CR28" s="44" t="str">
        <f ca="1">IF(AND(CS27&lt;&gt;"",ISNUMBER(CR27)),CR27+1,"")</f>
        <v/>
      </c>
      <c r="CS28" s="39"/>
      <c r="CT28" s="41"/>
      <c r="CU28" s="41"/>
      <c r="CV28" s="41"/>
      <c r="CW28" s="44" t="str">
        <f ca="1">IF(AND(CX27&lt;&gt;"",ISNUMBER(CW27)),CW27+1,"")</f>
        <v/>
      </c>
      <c r="CX28" s="39"/>
      <c r="CY28" s="41"/>
      <c r="CZ28" s="41"/>
      <c r="DA28" s="41"/>
      <c r="DB28" s="44" t="str">
        <f ca="1">IF(AND(DC27&lt;&gt;"",ISNUMBER(DB27)),DB27+1,"")</f>
        <v/>
      </c>
      <c r="DC28" s="39"/>
      <c r="DD28" s="41"/>
      <c r="DE28" s="41"/>
      <c r="DF28" s="41"/>
      <c r="DG28" s="44" t="str">
        <f ca="1">IF(AND(DH27&lt;&gt;"",ISNUMBER(DG27)),DG27+1,"")</f>
        <v/>
      </c>
      <c r="DH28" s="39"/>
      <c r="DI28" s="41"/>
      <c r="DJ28" s="41"/>
      <c r="DK28" s="41"/>
      <c r="DL28" s="44" t="str">
        <f ca="1">IF(AND(DM27&lt;&gt;"",ISNUMBER(DL27)),DL27+1,"")</f>
        <v/>
      </c>
      <c r="DM28" s="39"/>
      <c r="DN28" s="41"/>
      <c r="DO28" s="41"/>
      <c r="DP28" s="41"/>
      <c r="DQ28" s="44" t="str">
        <f ca="1">IF(AND(DR27&lt;&gt;"",ISNUMBER(DQ27)),DQ27+1,"")</f>
        <v/>
      </c>
      <c r="DR28" s="39"/>
      <c r="DS28" s="41"/>
      <c r="DT28" s="41"/>
      <c r="DU28" s="41"/>
      <c r="DV28" s="44" t="str">
        <f ca="1">IF(AND(DW27&lt;&gt;"",ISNUMBER(DV27)),DV27+1,"")</f>
        <v/>
      </c>
      <c r="DW28" s="39"/>
      <c r="DX28" s="41"/>
      <c r="DY28" s="41"/>
      <c r="DZ28" s="41"/>
      <c r="EA28" s="44" t="str">
        <f ca="1">IF(AND(EB27&lt;&gt;"",ISNUMBER(EA27)),EA27+1,"")</f>
        <v/>
      </c>
      <c r="EB28" s="39"/>
      <c r="EC28" s="41"/>
      <c r="ED28" s="41"/>
      <c r="EE28" s="41"/>
      <c r="EF28" s="44" t="str">
        <f ca="1">IF(AND(EG27&lt;&gt;"",ISNUMBER(EF27)),EF27+1,"")</f>
        <v/>
      </c>
      <c r="EG28" s="39"/>
      <c r="EH28" s="41"/>
      <c r="EI28" s="41"/>
      <c r="EJ28" s="41"/>
      <c r="EK28" s="44" t="str">
        <f ca="1">IF(AND(EL27&lt;&gt;"",ISNUMBER(EK27)),EK27+1,"")</f>
        <v/>
      </c>
      <c r="EL28" s="39"/>
      <c r="EM28" s="41"/>
      <c r="EN28" s="41"/>
      <c r="EO28" s="41"/>
      <c r="EP28" s="44" t="str">
        <f ca="1">IF(AND(EQ27&lt;&gt;"",ISNUMBER(EP27)),EP27+1,"")</f>
        <v/>
      </c>
      <c r="EQ28" s="39"/>
      <c r="ER28" s="41"/>
      <c r="ES28" s="41"/>
      <c r="ET28" s="41"/>
      <c r="EU28" s="44" t="str">
        <f ca="1">IF(AND(EV27&lt;&gt;"",ISNUMBER(EU27)),EU27+1,"")</f>
        <v/>
      </c>
      <c r="EV28" s="39"/>
      <c r="EW28" s="41"/>
      <c r="EX28" s="41"/>
      <c r="EY28" s="41"/>
      <c r="EZ28" s="44" t="str">
        <f ca="1">IF(AND(FA27&lt;&gt;"",ISNUMBER(EZ27)),EZ27+1,"")</f>
        <v/>
      </c>
      <c r="FA28" s="39"/>
      <c r="FB28" s="41"/>
      <c r="FC28" s="41"/>
      <c r="FD28" s="41"/>
      <c r="FE28" s="44" t="str">
        <f ca="1">IF(AND(FF27&lt;&gt;"",ISNUMBER(FE27)),FE27+1,"")</f>
        <v/>
      </c>
      <c r="FF28" s="39"/>
      <c r="FG28" s="41"/>
      <c r="FH28" s="41"/>
      <c r="FI28" s="41"/>
      <c r="FJ28" s="44" t="str">
        <f ca="1">IF(AND(FK27&lt;&gt;"",ISNUMBER(FJ27)),FJ27+1,"")</f>
        <v/>
      </c>
      <c r="FK28" s="39"/>
      <c r="FL28" s="41"/>
      <c r="FM28" s="41"/>
      <c r="FN28" s="41"/>
      <c r="FO28" s="44" t="str">
        <f ca="1">IF(AND(FP27&lt;&gt;"",ISNUMBER(FO27)),FO27+1,"")</f>
        <v/>
      </c>
      <c r="FP28" s="39"/>
      <c r="FQ28" s="41"/>
      <c r="FR28" s="41"/>
      <c r="FS28" s="41"/>
      <c r="FT28" s="44" t="str">
        <f ca="1">IF(AND(FU27&lt;&gt;"",ISNUMBER(FT27)),FT27+1,"")</f>
        <v/>
      </c>
      <c r="FU28" s="39"/>
      <c r="FV28" s="41"/>
      <c r="FW28" s="41"/>
      <c r="FX28" s="41"/>
      <c r="FY28" s="44" t="str">
        <f ca="1">IF(AND(FZ27&lt;&gt;"",ISNUMBER(FY27)),FY27+1,"")</f>
        <v/>
      </c>
      <c r="FZ28" s="39"/>
      <c r="GA28" s="41"/>
      <c r="GB28" s="41"/>
      <c r="GC28" s="41"/>
      <c r="GD28" s="44" t="str">
        <f ca="1">IF(AND(GE27&lt;&gt;"",ISNUMBER(GD27)),GD27+1,"")</f>
        <v/>
      </c>
      <c r="GE28" s="39"/>
      <c r="GF28" s="41"/>
      <c r="GG28" s="41"/>
      <c r="GH28" s="41"/>
      <c r="GI28" s="44" t="str">
        <f ca="1">IF(AND(GJ27&lt;&gt;"",ISNUMBER(GI27)),GI27+1,"")</f>
        <v/>
      </c>
      <c r="GJ28" s="39"/>
      <c r="GK28" s="41"/>
      <c r="GL28" s="41"/>
      <c r="GM28" s="41"/>
      <c r="GN28" s="44" t="str">
        <f ca="1">IF(AND(GO27&lt;&gt;"",ISNUMBER(GN27)),GN27+1,"")</f>
        <v/>
      </c>
      <c r="GO28" s="39"/>
      <c r="GP28" s="41"/>
      <c r="GQ28" s="41"/>
      <c r="GR28" s="41"/>
      <c r="GS28" s="44" t="str">
        <f ca="1">IF(AND(GT27&lt;&gt;"",ISNUMBER(GS27)),GS27+1,"")</f>
        <v/>
      </c>
      <c r="GT28" s="39"/>
      <c r="GU28" s="41"/>
      <c r="GV28" s="41"/>
      <c r="GW28" s="41"/>
      <c r="GX28" s="44" t="str">
        <f ca="1">IF(AND(GY27&lt;&gt;"",ISNUMBER(GX27)),GX27+1,"")</f>
        <v/>
      </c>
      <c r="GY28" s="39"/>
      <c r="GZ28" s="41"/>
      <c r="HA28" s="41"/>
      <c r="HB28" s="41"/>
      <c r="HC28" s="44" t="str">
        <f ca="1">IF(AND(HD27&lt;&gt;"",ISNUMBER(HC27)),HC27+1,"")</f>
        <v/>
      </c>
      <c r="HD28" s="39"/>
      <c r="HE28" s="41"/>
      <c r="HF28" s="41"/>
      <c r="HG28" s="41"/>
      <c r="HH28" s="44" t="str">
        <f ca="1">IF(AND(HI27&lt;&gt;"",ISNUMBER(HH27)),HH27+1,"")</f>
        <v/>
      </c>
      <c r="HI28" s="39"/>
      <c r="HJ28" s="41"/>
      <c r="HK28" s="41"/>
      <c r="HL28" s="41"/>
      <c r="HM28" s="44" t="str">
        <f ca="1">IF(AND(HN27&lt;&gt;"",ISNUMBER(HM27)),HM27+1,"")</f>
        <v/>
      </c>
      <c r="HN28" s="39"/>
      <c r="HO28" s="41"/>
      <c r="HP28" s="41"/>
      <c r="HQ28" s="41"/>
      <c r="HR28" s="44" t="str">
        <f ca="1">IF(AND(HS27&lt;&gt;"",ISNUMBER(HR27)),HR27+1,"")</f>
        <v/>
      </c>
      <c r="HS28" s="39"/>
      <c r="HT28" s="41"/>
      <c r="HU28" s="41"/>
      <c r="HV28" s="41"/>
      <c r="HW28" s="44" t="str">
        <f ca="1">IF(AND(HX27&lt;&gt;"",ISNUMBER(HW27)),HW27+1,"")</f>
        <v/>
      </c>
      <c r="HX28" s="39"/>
      <c r="HY28" s="41"/>
      <c r="HZ28" s="41"/>
      <c r="IA28" s="41"/>
      <c r="IB28" s="44" t="str">
        <f ca="1">IF(AND(IC27&lt;&gt;"",ISNUMBER(IB27)),IB27+1,"")</f>
        <v/>
      </c>
      <c r="IC28" s="39"/>
      <c r="ID28" s="41"/>
      <c r="IE28" s="41"/>
      <c r="IF28" s="41"/>
      <c r="IG28" s="44" t="str">
        <f ca="1">IF(AND(IH27&lt;&gt;"",ISNUMBER(IG27)),IG27+1,"")</f>
        <v/>
      </c>
      <c r="IH28" s="39"/>
      <c r="II28" s="41"/>
      <c r="IJ28" s="41"/>
      <c r="IK28" s="41"/>
      <c r="IL28" s="44" t="str">
        <f ca="1">IF(AND(IM27&lt;&gt;"",ISNUMBER(IL27)),IL27+1,"")</f>
        <v/>
      </c>
      <c r="IM28" s="39"/>
      <c r="IN28" s="41"/>
      <c r="IO28" s="41"/>
      <c r="IP28" s="41"/>
    </row>
    <row r="29" spans="1:250" s="24" customFormat="1" x14ac:dyDescent="0.2">
      <c r="A29" s="44" t="str">
        <f t="shared" ref="A29:A36" ca="1" si="50">IF(AND(B28&lt;&gt;"",ISNUMBER(A28)),A28+1,"")</f>
        <v/>
      </c>
      <c r="B29" s="39"/>
      <c r="C29" s="41"/>
      <c r="D29" s="41"/>
      <c r="E29" s="41"/>
      <c r="F29" s="44" t="str">
        <f t="shared" ref="F29:F36" ca="1" si="51">IF(AND(G28&lt;&gt;"",ISNUMBER(F28)),F28+1,"")</f>
        <v/>
      </c>
      <c r="G29" s="39"/>
      <c r="H29" s="41"/>
      <c r="I29" s="41"/>
      <c r="J29" s="41"/>
      <c r="K29" s="44" t="str">
        <f t="shared" ref="K29:K36" ca="1" si="52">IF(AND(L28&lt;&gt;"",ISNUMBER(K28)),K28+1,"")</f>
        <v/>
      </c>
      <c r="L29" s="39"/>
      <c r="M29" s="41"/>
      <c r="N29" s="41"/>
      <c r="O29" s="41"/>
      <c r="P29" s="44" t="str">
        <f t="shared" ref="P29:P36" ca="1" si="53">IF(AND(Q28&lt;&gt;"",ISNUMBER(P28)),P28+1,"")</f>
        <v/>
      </c>
      <c r="Q29" s="39"/>
      <c r="R29" s="41"/>
      <c r="S29" s="41"/>
      <c r="T29" s="41"/>
      <c r="U29" s="44" t="str">
        <f t="shared" ref="U29:U36" ca="1" si="54">IF(AND(V28&lt;&gt;"",ISNUMBER(U28)),U28+1,"")</f>
        <v/>
      </c>
      <c r="V29" s="39"/>
      <c r="W29" s="41"/>
      <c r="X29" s="41"/>
      <c r="Y29" s="41"/>
      <c r="Z29" s="44" t="str">
        <f t="shared" ref="Z29:Z36" ca="1" si="55">IF(AND(AA28&lt;&gt;"",ISNUMBER(Z28)),Z28+1,"")</f>
        <v/>
      </c>
      <c r="AA29" s="39"/>
      <c r="AB29" s="41"/>
      <c r="AC29" s="41"/>
      <c r="AD29" s="41"/>
      <c r="AE29" s="44" t="str">
        <f t="shared" ref="AE29:AE36" ca="1" si="56">IF(AND(AF28&lt;&gt;"",ISNUMBER(AE28)),AE28+1,"")</f>
        <v/>
      </c>
      <c r="AF29" s="39"/>
      <c r="AG29" s="41"/>
      <c r="AH29" s="41"/>
      <c r="AI29" s="41"/>
      <c r="AJ29" s="44" t="str">
        <f t="shared" ref="AJ29:AJ36" ca="1" si="57">IF(AND(AK28&lt;&gt;"",ISNUMBER(AJ28)),AJ28+1,"")</f>
        <v/>
      </c>
      <c r="AK29" s="39"/>
      <c r="AL29" s="41"/>
      <c r="AM29" s="41"/>
      <c r="AN29" s="41"/>
      <c r="AO29" s="44" t="str">
        <f t="shared" ref="AO29:AO36" ca="1" si="58">IF(AND(AP28&lt;&gt;"",ISNUMBER(AO28)),AO28+1,"")</f>
        <v/>
      </c>
      <c r="AP29" s="39"/>
      <c r="AQ29" s="41"/>
      <c r="AR29" s="41"/>
      <c r="AS29" s="41"/>
      <c r="AT29" s="44" t="str">
        <f t="shared" ref="AT29:AT36" ca="1" si="59">IF(AND(AU28&lt;&gt;"",ISNUMBER(AT28)),AT28+1,"")</f>
        <v/>
      </c>
      <c r="AU29" s="39"/>
      <c r="AV29" s="41"/>
      <c r="AW29" s="41"/>
      <c r="AX29" s="41"/>
      <c r="AY29" s="44" t="str">
        <f t="shared" ref="AY29:AY36" ca="1" si="60">IF(AND(AZ28&lt;&gt;"",ISNUMBER(AY28)),AY28+1,"")</f>
        <v/>
      </c>
      <c r="AZ29" s="39"/>
      <c r="BA29" s="41"/>
      <c r="BB29" s="41"/>
      <c r="BC29" s="41"/>
      <c r="BD29" s="44" t="str">
        <f t="shared" ref="BD29:BD36" ca="1" si="61">IF(AND(BE28&lt;&gt;"",ISNUMBER(BD28)),BD28+1,"")</f>
        <v/>
      </c>
      <c r="BE29" s="39"/>
      <c r="BF29" s="41"/>
      <c r="BG29" s="41"/>
      <c r="BH29" s="41"/>
      <c r="BI29" s="44" t="str">
        <f t="shared" ref="BI29:BI36" ca="1" si="62">IF(AND(BJ28&lt;&gt;"",ISNUMBER(BI28)),BI28+1,"")</f>
        <v/>
      </c>
      <c r="BJ29" s="39"/>
      <c r="BK29" s="41"/>
      <c r="BL29" s="41"/>
      <c r="BM29" s="41"/>
      <c r="BN29" s="44" t="str">
        <f t="shared" ref="BN29:BN36" ca="1" si="63">IF(AND(BO28&lt;&gt;"",ISNUMBER(BN28)),BN28+1,"")</f>
        <v/>
      </c>
      <c r="BO29" s="39"/>
      <c r="BP29" s="41"/>
      <c r="BQ29" s="41"/>
      <c r="BR29" s="41"/>
      <c r="BS29" s="44" t="str">
        <f t="shared" ref="BS29:BS36" ca="1" si="64">IF(AND(BT28&lt;&gt;"",ISNUMBER(BS28)),BS28+1,"")</f>
        <v/>
      </c>
      <c r="BT29" s="39"/>
      <c r="BU29" s="41"/>
      <c r="BV29" s="41"/>
      <c r="BW29" s="41"/>
      <c r="BX29" s="44" t="str">
        <f t="shared" ref="BX29:BX36" ca="1" si="65">IF(AND(BY28&lt;&gt;"",ISNUMBER(BX28)),BX28+1,"")</f>
        <v/>
      </c>
      <c r="BY29" s="39"/>
      <c r="BZ29" s="41"/>
      <c r="CA29" s="41"/>
      <c r="CB29" s="41"/>
      <c r="CC29" s="44" t="str">
        <f t="shared" ref="CC29:CC36" ca="1" si="66">IF(AND(CD28&lt;&gt;"",ISNUMBER(CC28)),CC28+1,"")</f>
        <v/>
      </c>
      <c r="CD29" s="39"/>
      <c r="CE29" s="41"/>
      <c r="CF29" s="41"/>
      <c r="CG29" s="41"/>
      <c r="CH29" s="44" t="str">
        <f t="shared" ref="CH29:CH36" ca="1" si="67">IF(AND(CI28&lt;&gt;"",ISNUMBER(CH28)),CH28+1,"")</f>
        <v/>
      </c>
      <c r="CI29" s="39"/>
      <c r="CJ29" s="41"/>
      <c r="CK29" s="41"/>
      <c r="CL29" s="41"/>
      <c r="CM29" s="44" t="str">
        <f t="shared" ref="CM29:CM36" ca="1" si="68">IF(AND(CN28&lt;&gt;"",ISNUMBER(CM28)),CM28+1,"")</f>
        <v/>
      </c>
      <c r="CN29" s="39"/>
      <c r="CO29" s="41"/>
      <c r="CP29" s="41"/>
      <c r="CQ29" s="41"/>
      <c r="CR29" s="44" t="str">
        <f t="shared" ref="CR29:CR36" ca="1" si="69">IF(AND(CS28&lt;&gt;"",ISNUMBER(CR28)),CR28+1,"")</f>
        <v/>
      </c>
      <c r="CS29" s="39"/>
      <c r="CT29" s="41"/>
      <c r="CU29" s="41"/>
      <c r="CV29" s="41"/>
      <c r="CW29" s="44" t="str">
        <f t="shared" ref="CW29:CW36" ca="1" si="70">IF(AND(CX28&lt;&gt;"",ISNUMBER(CW28)),CW28+1,"")</f>
        <v/>
      </c>
      <c r="CX29" s="39"/>
      <c r="CY29" s="41"/>
      <c r="CZ29" s="41"/>
      <c r="DA29" s="41"/>
      <c r="DB29" s="44" t="str">
        <f t="shared" ref="DB29:DB36" ca="1" si="71">IF(AND(DC28&lt;&gt;"",ISNUMBER(DB28)),DB28+1,"")</f>
        <v/>
      </c>
      <c r="DC29" s="39"/>
      <c r="DD29" s="41"/>
      <c r="DE29" s="41"/>
      <c r="DF29" s="41"/>
      <c r="DG29" s="44" t="str">
        <f t="shared" ref="DG29:DG36" ca="1" si="72">IF(AND(DH28&lt;&gt;"",ISNUMBER(DG28)),DG28+1,"")</f>
        <v/>
      </c>
      <c r="DH29" s="39"/>
      <c r="DI29" s="41"/>
      <c r="DJ29" s="41"/>
      <c r="DK29" s="41"/>
      <c r="DL29" s="44" t="str">
        <f t="shared" ref="DL29:DL36" ca="1" si="73">IF(AND(DM28&lt;&gt;"",ISNUMBER(DL28)),DL28+1,"")</f>
        <v/>
      </c>
      <c r="DM29" s="39"/>
      <c r="DN29" s="41"/>
      <c r="DO29" s="41"/>
      <c r="DP29" s="41"/>
      <c r="DQ29" s="44" t="str">
        <f t="shared" ref="DQ29:DQ36" ca="1" si="74">IF(AND(DR28&lt;&gt;"",ISNUMBER(DQ28)),DQ28+1,"")</f>
        <v/>
      </c>
      <c r="DR29" s="39"/>
      <c r="DS29" s="41"/>
      <c r="DT29" s="41"/>
      <c r="DU29" s="41"/>
      <c r="DV29" s="44" t="str">
        <f t="shared" ref="DV29:DV36" ca="1" si="75">IF(AND(DW28&lt;&gt;"",ISNUMBER(DV28)),DV28+1,"")</f>
        <v/>
      </c>
      <c r="DW29" s="39"/>
      <c r="DX29" s="41"/>
      <c r="DY29" s="41"/>
      <c r="DZ29" s="41"/>
      <c r="EA29" s="44" t="str">
        <f t="shared" ref="EA29:EA36" ca="1" si="76">IF(AND(EB28&lt;&gt;"",ISNUMBER(EA28)),EA28+1,"")</f>
        <v/>
      </c>
      <c r="EB29" s="39"/>
      <c r="EC29" s="41"/>
      <c r="ED29" s="41"/>
      <c r="EE29" s="41"/>
      <c r="EF29" s="44" t="str">
        <f t="shared" ref="EF29:EF36" ca="1" si="77">IF(AND(EG28&lt;&gt;"",ISNUMBER(EF28)),EF28+1,"")</f>
        <v/>
      </c>
      <c r="EG29" s="39"/>
      <c r="EH29" s="41"/>
      <c r="EI29" s="41"/>
      <c r="EJ29" s="41"/>
      <c r="EK29" s="44" t="str">
        <f t="shared" ref="EK29:EK36" ca="1" si="78">IF(AND(EL28&lt;&gt;"",ISNUMBER(EK28)),EK28+1,"")</f>
        <v/>
      </c>
      <c r="EL29" s="39"/>
      <c r="EM29" s="41"/>
      <c r="EN29" s="41"/>
      <c r="EO29" s="41"/>
      <c r="EP29" s="44" t="str">
        <f t="shared" ref="EP29:EP36" ca="1" si="79">IF(AND(EQ28&lt;&gt;"",ISNUMBER(EP28)),EP28+1,"")</f>
        <v/>
      </c>
      <c r="EQ29" s="39"/>
      <c r="ER29" s="41"/>
      <c r="ES29" s="41"/>
      <c r="ET29" s="41"/>
      <c r="EU29" s="44" t="str">
        <f t="shared" ref="EU29:EU36" ca="1" si="80">IF(AND(EV28&lt;&gt;"",ISNUMBER(EU28)),EU28+1,"")</f>
        <v/>
      </c>
      <c r="EV29" s="39"/>
      <c r="EW29" s="41"/>
      <c r="EX29" s="41"/>
      <c r="EY29" s="41"/>
      <c r="EZ29" s="44" t="str">
        <f t="shared" ref="EZ29:EZ36" ca="1" si="81">IF(AND(FA28&lt;&gt;"",ISNUMBER(EZ28)),EZ28+1,"")</f>
        <v/>
      </c>
      <c r="FA29" s="39"/>
      <c r="FB29" s="41"/>
      <c r="FC29" s="41"/>
      <c r="FD29" s="41"/>
      <c r="FE29" s="44" t="str">
        <f t="shared" ref="FE29:FE36" ca="1" si="82">IF(AND(FF28&lt;&gt;"",ISNUMBER(FE28)),FE28+1,"")</f>
        <v/>
      </c>
      <c r="FF29" s="39"/>
      <c r="FG29" s="41"/>
      <c r="FH29" s="41"/>
      <c r="FI29" s="41"/>
      <c r="FJ29" s="44" t="str">
        <f t="shared" ref="FJ29:FJ36" ca="1" si="83">IF(AND(FK28&lt;&gt;"",ISNUMBER(FJ28)),FJ28+1,"")</f>
        <v/>
      </c>
      <c r="FK29" s="39"/>
      <c r="FL29" s="41"/>
      <c r="FM29" s="41"/>
      <c r="FN29" s="41"/>
      <c r="FO29" s="44" t="str">
        <f t="shared" ref="FO29:FO36" ca="1" si="84">IF(AND(FP28&lt;&gt;"",ISNUMBER(FO28)),FO28+1,"")</f>
        <v/>
      </c>
      <c r="FP29" s="39"/>
      <c r="FQ29" s="41"/>
      <c r="FR29" s="41"/>
      <c r="FS29" s="41"/>
      <c r="FT29" s="44" t="str">
        <f t="shared" ref="FT29:FT36" ca="1" si="85">IF(AND(FU28&lt;&gt;"",ISNUMBER(FT28)),FT28+1,"")</f>
        <v/>
      </c>
      <c r="FU29" s="39"/>
      <c r="FV29" s="41"/>
      <c r="FW29" s="41"/>
      <c r="FX29" s="41"/>
      <c r="FY29" s="44" t="str">
        <f t="shared" ref="FY29:FY36" ca="1" si="86">IF(AND(FZ28&lt;&gt;"",ISNUMBER(FY28)),FY28+1,"")</f>
        <v/>
      </c>
      <c r="FZ29" s="39"/>
      <c r="GA29" s="41"/>
      <c r="GB29" s="41"/>
      <c r="GC29" s="41"/>
      <c r="GD29" s="44" t="str">
        <f t="shared" ref="GD29:GD36" ca="1" si="87">IF(AND(GE28&lt;&gt;"",ISNUMBER(GD28)),GD28+1,"")</f>
        <v/>
      </c>
      <c r="GE29" s="39"/>
      <c r="GF29" s="41"/>
      <c r="GG29" s="41"/>
      <c r="GH29" s="41"/>
      <c r="GI29" s="44" t="str">
        <f t="shared" ref="GI29:GI36" ca="1" si="88">IF(AND(GJ28&lt;&gt;"",ISNUMBER(GI28)),GI28+1,"")</f>
        <v/>
      </c>
      <c r="GJ29" s="39"/>
      <c r="GK29" s="41"/>
      <c r="GL29" s="41"/>
      <c r="GM29" s="41"/>
      <c r="GN29" s="44" t="str">
        <f t="shared" ref="GN29:GN36" ca="1" si="89">IF(AND(GO28&lt;&gt;"",ISNUMBER(GN28)),GN28+1,"")</f>
        <v/>
      </c>
      <c r="GO29" s="39"/>
      <c r="GP29" s="41"/>
      <c r="GQ29" s="41"/>
      <c r="GR29" s="41"/>
      <c r="GS29" s="44" t="str">
        <f t="shared" ref="GS29:GS36" ca="1" si="90">IF(AND(GT28&lt;&gt;"",ISNUMBER(GS28)),GS28+1,"")</f>
        <v/>
      </c>
      <c r="GT29" s="39"/>
      <c r="GU29" s="41"/>
      <c r="GV29" s="41"/>
      <c r="GW29" s="41"/>
      <c r="GX29" s="44" t="str">
        <f t="shared" ref="GX29:GX36" ca="1" si="91">IF(AND(GY28&lt;&gt;"",ISNUMBER(GX28)),GX28+1,"")</f>
        <v/>
      </c>
      <c r="GY29" s="39"/>
      <c r="GZ29" s="41"/>
      <c r="HA29" s="41"/>
      <c r="HB29" s="41"/>
      <c r="HC29" s="44" t="str">
        <f t="shared" ref="HC29:HC36" ca="1" si="92">IF(AND(HD28&lt;&gt;"",ISNUMBER(HC28)),HC28+1,"")</f>
        <v/>
      </c>
      <c r="HD29" s="39"/>
      <c r="HE29" s="41"/>
      <c r="HF29" s="41"/>
      <c r="HG29" s="41"/>
      <c r="HH29" s="44" t="str">
        <f t="shared" ref="HH29:HH36" ca="1" si="93">IF(AND(HI28&lt;&gt;"",ISNUMBER(HH28)),HH28+1,"")</f>
        <v/>
      </c>
      <c r="HI29" s="39"/>
      <c r="HJ29" s="41"/>
      <c r="HK29" s="41"/>
      <c r="HL29" s="41"/>
      <c r="HM29" s="44" t="str">
        <f t="shared" ref="HM29:HM36" ca="1" si="94">IF(AND(HN28&lt;&gt;"",ISNUMBER(HM28)),HM28+1,"")</f>
        <v/>
      </c>
      <c r="HN29" s="39"/>
      <c r="HO29" s="41"/>
      <c r="HP29" s="41"/>
      <c r="HQ29" s="41"/>
      <c r="HR29" s="44" t="str">
        <f t="shared" ref="HR29:HR36" ca="1" si="95">IF(AND(HS28&lt;&gt;"",ISNUMBER(HR28)),HR28+1,"")</f>
        <v/>
      </c>
      <c r="HS29" s="39"/>
      <c r="HT29" s="41"/>
      <c r="HU29" s="41"/>
      <c r="HV29" s="41"/>
      <c r="HW29" s="44" t="str">
        <f t="shared" ref="HW29:HW36" ca="1" si="96">IF(AND(HX28&lt;&gt;"",ISNUMBER(HW28)),HW28+1,"")</f>
        <v/>
      </c>
      <c r="HX29" s="39"/>
      <c r="HY29" s="41"/>
      <c r="HZ29" s="41"/>
      <c r="IA29" s="41"/>
      <c r="IB29" s="44" t="str">
        <f t="shared" ref="IB29:IB36" ca="1" si="97">IF(AND(IC28&lt;&gt;"",ISNUMBER(IB28)),IB28+1,"")</f>
        <v/>
      </c>
      <c r="IC29" s="39"/>
      <c r="ID29" s="41"/>
      <c r="IE29" s="41"/>
      <c r="IF29" s="41"/>
      <c r="IG29" s="44" t="str">
        <f t="shared" ref="IG29:IG36" ca="1" si="98">IF(AND(IH28&lt;&gt;"",ISNUMBER(IG28)),IG28+1,"")</f>
        <v/>
      </c>
      <c r="IH29" s="39"/>
      <c r="II29" s="41"/>
      <c r="IJ29" s="41"/>
      <c r="IK29" s="41"/>
      <c r="IL29" s="44" t="str">
        <f t="shared" ref="IL29:IL36" ca="1" si="99">IF(AND(IM28&lt;&gt;"",ISNUMBER(IL28)),IL28+1,"")</f>
        <v/>
      </c>
      <c r="IM29" s="39"/>
      <c r="IN29" s="41"/>
      <c r="IO29" s="41"/>
      <c r="IP29" s="41"/>
    </row>
    <row r="30" spans="1:250" s="24" customFormat="1" x14ac:dyDescent="0.2">
      <c r="A30" s="44" t="str">
        <f t="shared" ca="1" si="50"/>
        <v/>
      </c>
      <c r="B30" s="39"/>
      <c r="C30" s="41"/>
      <c r="D30" s="41"/>
      <c r="E30" s="41"/>
      <c r="F30" s="44" t="str">
        <f t="shared" ca="1" si="51"/>
        <v/>
      </c>
      <c r="G30" s="39"/>
      <c r="H30" s="41"/>
      <c r="I30" s="41"/>
      <c r="J30" s="41"/>
      <c r="K30" s="44" t="str">
        <f t="shared" ca="1" si="52"/>
        <v/>
      </c>
      <c r="L30" s="39"/>
      <c r="M30" s="41"/>
      <c r="N30" s="41"/>
      <c r="O30" s="41"/>
      <c r="P30" s="44" t="str">
        <f t="shared" ca="1" si="53"/>
        <v/>
      </c>
      <c r="Q30" s="39"/>
      <c r="R30" s="41"/>
      <c r="S30" s="41"/>
      <c r="T30" s="41"/>
      <c r="U30" s="44" t="str">
        <f t="shared" ca="1" si="54"/>
        <v/>
      </c>
      <c r="V30" s="39"/>
      <c r="W30" s="41"/>
      <c r="X30" s="41"/>
      <c r="Y30" s="41"/>
      <c r="Z30" s="44" t="str">
        <f t="shared" ca="1" si="55"/>
        <v/>
      </c>
      <c r="AA30" s="39"/>
      <c r="AB30" s="41"/>
      <c r="AC30" s="41"/>
      <c r="AD30" s="41"/>
      <c r="AE30" s="44" t="str">
        <f t="shared" ca="1" si="56"/>
        <v/>
      </c>
      <c r="AF30" s="39"/>
      <c r="AG30" s="41"/>
      <c r="AH30" s="41"/>
      <c r="AI30" s="41"/>
      <c r="AJ30" s="44" t="str">
        <f t="shared" ca="1" si="57"/>
        <v/>
      </c>
      <c r="AK30" s="39"/>
      <c r="AL30" s="41"/>
      <c r="AM30" s="41"/>
      <c r="AN30" s="41"/>
      <c r="AO30" s="44" t="str">
        <f t="shared" ca="1" si="58"/>
        <v/>
      </c>
      <c r="AP30" s="39"/>
      <c r="AQ30" s="41"/>
      <c r="AR30" s="41"/>
      <c r="AS30" s="41"/>
      <c r="AT30" s="44" t="str">
        <f t="shared" ca="1" si="59"/>
        <v/>
      </c>
      <c r="AU30" s="39"/>
      <c r="AV30" s="41"/>
      <c r="AW30" s="41"/>
      <c r="AX30" s="41"/>
      <c r="AY30" s="44" t="str">
        <f t="shared" ca="1" si="60"/>
        <v/>
      </c>
      <c r="AZ30" s="39"/>
      <c r="BA30" s="41"/>
      <c r="BB30" s="41"/>
      <c r="BC30" s="41"/>
      <c r="BD30" s="44" t="str">
        <f t="shared" ca="1" si="61"/>
        <v/>
      </c>
      <c r="BE30" s="39"/>
      <c r="BF30" s="41"/>
      <c r="BG30" s="41"/>
      <c r="BH30" s="41"/>
      <c r="BI30" s="44" t="str">
        <f t="shared" ca="1" si="62"/>
        <v/>
      </c>
      <c r="BJ30" s="39"/>
      <c r="BK30" s="41"/>
      <c r="BL30" s="41"/>
      <c r="BM30" s="41"/>
      <c r="BN30" s="44" t="str">
        <f t="shared" ca="1" si="63"/>
        <v/>
      </c>
      <c r="BO30" s="39"/>
      <c r="BP30" s="41"/>
      <c r="BQ30" s="41"/>
      <c r="BR30" s="41"/>
      <c r="BS30" s="44" t="str">
        <f t="shared" ca="1" si="64"/>
        <v/>
      </c>
      <c r="BT30" s="39"/>
      <c r="BU30" s="41"/>
      <c r="BV30" s="41"/>
      <c r="BW30" s="41"/>
      <c r="BX30" s="44" t="str">
        <f t="shared" ca="1" si="65"/>
        <v/>
      </c>
      <c r="BY30" s="39"/>
      <c r="BZ30" s="41"/>
      <c r="CA30" s="41"/>
      <c r="CB30" s="41"/>
      <c r="CC30" s="44" t="str">
        <f t="shared" ca="1" si="66"/>
        <v/>
      </c>
      <c r="CD30" s="39"/>
      <c r="CE30" s="41"/>
      <c r="CF30" s="41"/>
      <c r="CG30" s="41"/>
      <c r="CH30" s="44" t="str">
        <f t="shared" ca="1" si="67"/>
        <v/>
      </c>
      <c r="CI30" s="39"/>
      <c r="CJ30" s="41"/>
      <c r="CK30" s="41"/>
      <c r="CL30" s="41"/>
      <c r="CM30" s="44" t="str">
        <f t="shared" ca="1" si="68"/>
        <v/>
      </c>
      <c r="CN30" s="39"/>
      <c r="CO30" s="41"/>
      <c r="CP30" s="41"/>
      <c r="CQ30" s="41"/>
      <c r="CR30" s="44" t="str">
        <f t="shared" ca="1" si="69"/>
        <v/>
      </c>
      <c r="CS30" s="39"/>
      <c r="CT30" s="41"/>
      <c r="CU30" s="41"/>
      <c r="CV30" s="41"/>
      <c r="CW30" s="44" t="str">
        <f t="shared" ca="1" si="70"/>
        <v/>
      </c>
      <c r="CX30" s="39"/>
      <c r="CY30" s="41"/>
      <c r="CZ30" s="41"/>
      <c r="DA30" s="41"/>
      <c r="DB30" s="44" t="str">
        <f t="shared" ca="1" si="71"/>
        <v/>
      </c>
      <c r="DC30" s="39"/>
      <c r="DD30" s="41"/>
      <c r="DE30" s="41"/>
      <c r="DF30" s="41"/>
      <c r="DG30" s="44" t="str">
        <f t="shared" ca="1" si="72"/>
        <v/>
      </c>
      <c r="DH30" s="39"/>
      <c r="DI30" s="41"/>
      <c r="DJ30" s="41"/>
      <c r="DK30" s="41"/>
      <c r="DL30" s="44" t="str">
        <f t="shared" ca="1" si="73"/>
        <v/>
      </c>
      <c r="DM30" s="39"/>
      <c r="DN30" s="41"/>
      <c r="DO30" s="41"/>
      <c r="DP30" s="41"/>
      <c r="DQ30" s="44" t="str">
        <f t="shared" ca="1" si="74"/>
        <v/>
      </c>
      <c r="DR30" s="39"/>
      <c r="DS30" s="41"/>
      <c r="DT30" s="41"/>
      <c r="DU30" s="41"/>
      <c r="DV30" s="44" t="str">
        <f t="shared" ca="1" si="75"/>
        <v/>
      </c>
      <c r="DW30" s="39"/>
      <c r="DX30" s="41"/>
      <c r="DY30" s="41"/>
      <c r="DZ30" s="41"/>
      <c r="EA30" s="44" t="str">
        <f t="shared" ca="1" si="76"/>
        <v/>
      </c>
      <c r="EB30" s="39"/>
      <c r="EC30" s="41"/>
      <c r="ED30" s="41"/>
      <c r="EE30" s="41"/>
      <c r="EF30" s="44" t="str">
        <f t="shared" ca="1" si="77"/>
        <v/>
      </c>
      <c r="EG30" s="39"/>
      <c r="EH30" s="41"/>
      <c r="EI30" s="41"/>
      <c r="EJ30" s="41"/>
      <c r="EK30" s="44" t="str">
        <f t="shared" ca="1" si="78"/>
        <v/>
      </c>
      <c r="EL30" s="39"/>
      <c r="EM30" s="41"/>
      <c r="EN30" s="41"/>
      <c r="EO30" s="41"/>
      <c r="EP30" s="44" t="str">
        <f t="shared" ca="1" si="79"/>
        <v/>
      </c>
      <c r="EQ30" s="39"/>
      <c r="ER30" s="41"/>
      <c r="ES30" s="41"/>
      <c r="ET30" s="41"/>
      <c r="EU30" s="44" t="str">
        <f t="shared" ca="1" si="80"/>
        <v/>
      </c>
      <c r="EV30" s="39"/>
      <c r="EW30" s="41"/>
      <c r="EX30" s="41"/>
      <c r="EY30" s="41"/>
      <c r="EZ30" s="44" t="str">
        <f t="shared" ca="1" si="81"/>
        <v/>
      </c>
      <c r="FA30" s="39"/>
      <c r="FB30" s="41"/>
      <c r="FC30" s="41"/>
      <c r="FD30" s="41"/>
      <c r="FE30" s="44" t="str">
        <f t="shared" ca="1" si="82"/>
        <v/>
      </c>
      <c r="FF30" s="39"/>
      <c r="FG30" s="41"/>
      <c r="FH30" s="41"/>
      <c r="FI30" s="41"/>
      <c r="FJ30" s="44" t="str">
        <f t="shared" ca="1" si="83"/>
        <v/>
      </c>
      <c r="FK30" s="39"/>
      <c r="FL30" s="41"/>
      <c r="FM30" s="41"/>
      <c r="FN30" s="41"/>
      <c r="FO30" s="44" t="str">
        <f t="shared" ca="1" si="84"/>
        <v/>
      </c>
      <c r="FP30" s="39"/>
      <c r="FQ30" s="41"/>
      <c r="FR30" s="41"/>
      <c r="FS30" s="41"/>
      <c r="FT30" s="44" t="str">
        <f t="shared" ca="1" si="85"/>
        <v/>
      </c>
      <c r="FU30" s="39"/>
      <c r="FV30" s="41"/>
      <c r="FW30" s="41"/>
      <c r="FX30" s="41"/>
      <c r="FY30" s="44" t="str">
        <f t="shared" ca="1" si="86"/>
        <v/>
      </c>
      <c r="FZ30" s="39"/>
      <c r="GA30" s="41"/>
      <c r="GB30" s="41"/>
      <c r="GC30" s="41"/>
      <c r="GD30" s="44" t="str">
        <f t="shared" ca="1" si="87"/>
        <v/>
      </c>
      <c r="GE30" s="39"/>
      <c r="GF30" s="41"/>
      <c r="GG30" s="41"/>
      <c r="GH30" s="41"/>
      <c r="GI30" s="44" t="str">
        <f t="shared" ca="1" si="88"/>
        <v/>
      </c>
      <c r="GJ30" s="39"/>
      <c r="GK30" s="41"/>
      <c r="GL30" s="41"/>
      <c r="GM30" s="41"/>
      <c r="GN30" s="44" t="str">
        <f t="shared" ca="1" si="89"/>
        <v/>
      </c>
      <c r="GO30" s="39"/>
      <c r="GP30" s="41"/>
      <c r="GQ30" s="41"/>
      <c r="GR30" s="41"/>
      <c r="GS30" s="44" t="str">
        <f t="shared" ca="1" si="90"/>
        <v/>
      </c>
      <c r="GT30" s="39"/>
      <c r="GU30" s="41"/>
      <c r="GV30" s="41"/>
      <c r="GW30" s="41"/>
      <c r="GX30" s="44" t="str">
        <f t="shared" ca="1" si="91"/>
        <v/>
      </c>
      <c r="GY30" s="39"/>
      <c r="GZ30" s="41"/>
      <c r="HA30" s="41"/>
      <c r="HB30" s="41"/>
      <c r="HC30" s="44" t="str">
        <f t="shared" ca="1" si="92"/>
        <v/>
      </c>
      <c r="HD30" s="39"/>
      <c r="HE30" s="41"/>
      <c r="HF30" s="41"/>
      <c r="HG30" s="41"/>
      <c r="HH30" s="44" t="str">
        <f t="shared" ca="1" si="93"/>
        <v/>
      </c>
      <c r="HI30" s="39"/>
      <c r="HJ30" s="41"/>
      <c r="HK30" s="41"/>
      <c r="HL30" s="41"/>
      <c r="HM30" s="44" t="str">
        <f t="shared" ca="1" si="94"/>
        <v/>
      </c>
      <c r="HN30" s="39"/>
      <c r="HO30" s="41"/>
      <c r="HP30" s="41"/>
      <c r="HQ30" s="41"/>
      <c r="HR30" s="44" t="str">
        <f t="shared" ca="1" si="95"/>
        <v/>
      </c>
      <c r="HS30" s="39"/>
      <c r="HT30" s="41"/>
      <c r="HU30" s="41"/>
      <c r="HV30" s="41"/>
      <c r="HW30" s="44" t="str">
        <f t="shared" ca="1" si="96"/>
        <v/>
      </c>
      <c r="HX30" s="39"/>
      <c r="HY30" s="41"/>
      <c r="HZ30" s="41"/>
      <c r="IA30" s="41"/>
      <c r="IB30" s="44" t="str">
        <f t="shared" ca="1" si="97"/>
        <v/>
      </c>
      <c r="IC30" s="39"/>
      <c r="ID30" s="41"/>
      <c r="IE30" s="41"/>
      <c r="IF30" s="41"/>
      <c r="IG30" s="44" t="str">
        <f t="shared" ca="1" si="98"/>
        <v/>
      </c>
      <c r="IH30" s="39"/>
      <c r="II30" s="41"/>
      <c r="IJ30" s="41"/>
      <c r="IK30" s="41"/>
      <c r="IL30" s="44" t="str">
        <f t="shared" ca="1" si="99"/>
        <v/>
      </c>
      <c r="IM30" s="39"/>
      <c r="IN30" s="41"/>
      <c r="IO30" s="41"/>
      <c r="IP30" s="41"/>
    </row>
    <row r="31" spans="1:250" s="24" customFormat="1" x14ac:dyDescent="0.2">
      <c r="A31" s="44" t="str">
        <f t="shared" ca="1" si="50"/>
        <v/>
      </c>
      <c r="B31" s="39"/>
      <c r="C31" s="41"/>
      <c r="D31" s="41"/>
      <c r="E31" s="41"/>
      <c r="F31" s="44" t="str">
        <f t="shared" ca="1" si="51"/>
        <v/>
      </c>
      <c r="G31" s="39"/>
      <c r="H31" s="41"/>
      <c r="I31" s="41"/>
      <c r="J31" s="41"/>
      <c r="K31" s="44" t="str">
        <f t="shared" ca="1" si="52"/>
        <v/>
      </c>
      <c r="L31" s="39"/>
      <c r="M31" s="41"/>
      <c r="N31" s="41"/>
      <c r="O31" s="41"/>
      <c r="P31" s="44" t="str">
        <f t="shared" ca="1" si="53"/>
        <v/>
      </c>
      <c r="Q31" s="39"/>
      <c r="R31" s="41"/>
      <c r="S31" s="41"/>
      <c r="T31" s="41"/>
      <c r="U31" s="44" t="str">
        <f t="shared" ca="1" si="54"/>
        <v/>
      </c>
      <c r="V31" s="39"/>
      <c r="W31" s="41"/>
      <c r="X31" s="41"/>
      <c r="Y31" s="41"/>
      <c r="Z31" s="44" t="str">
        <f t="shared" ca="1" si="55"/>
        <v/>
      </c>
      <c r="AA31" s="39"/>
      <c r="AB31" s="41"/>
      <c r="AC31" s="41"/>
      <c r="AD31" s="41"/>
      <c r="AE31" s="44" t="str">
        <f t="shared" ca="1" si="56"/>
        <v/>
      </c>
      <c r="AF31" s="39"/>
      <c r="AG31" s="41"/>
      <c r="AH31" s="41"/>
      <c r="AI31" s="41"/>
      <c r="AJ31" s="44" t="str">
        <f t="shared" ca="1" si="57"/>
        <v/>
      </c>
      <c r="AK31" s="39"/>
      <c r="AL31" s="41"/>
      <c r="AM31" s="41"/>
      <c r="AN31" s="41"/>
      <c r="AO31" s="44" t="str">
        <f t="shared" ca="1" si="58"/>
        <v/>
      </c>
      <c r="AP31" s="39"/>
      <c r="AQ31" s="41"/>
      <c r="AR31" s="41"/>
      <c r="AS31" s="41"/>
      <c r="AT31" s="44" t="str">
        <f t="shared" ca="1" si="59"/>
        <v/>
      </c>
      <c r="AU31" s="39"/>
      <c r="AV31" s="41"/>
      <c r="AW31" s="41"/>
      <c r="AX31" s="41"/>
      <c r="AY31" s="44" t="str">
        <f t="shared" ca="1" si="60"/>
        <v/>
      </c>
      <c r="AZ31" s="39"/>
      <c r="BA31" s="41"/>
      <c r="BB31" s="41"/>
      <c r="BC31" s="41"/>
      <c r="BD31" s="44" t="str">
        <f t="shared" ca="1" si="61"/>
        <v/>
      </c>
      <c r="BE31" s="39"/>
      <c r="BF31" s="41"/>
      <c r="BG31" s="41"/>
      <c r="BH31" s="41"/>
      <c r="BI31" s="44" t="str">
        <f t="shared" ca="1" si="62"/>
        <v/>
      </c>
      <c r="BJ31" s="39"/>
      <c r="BK31" s="41"/>
      <c r="BL31" s="41"/>
      <c r="BM31" s="41"/>
      <c r="BN31" s="44" t="str">
        <f t="shared" ca="1" si="63"/>
        <v/>
      </c>
      <c r="BO31" s="39"/>
      <c r="BP31" s="41"/>
      <c r="BQ31" s="41"/>
      <c r="BR31" s="41"/>
      <c r="BS31" s="44" t="str">
        <f t="shared" ca="1" si="64"/>
        <v/>
      </c>
      <c r="BT31" s="39"/>
      <c r="BU31" s="41"/>
      <c r="BV31" s="41"/>
      <c r="BW31" s="41"/>
      <c r="BX31" s="44" t="str">
        <f t="shared" ca="1" si="65"/>
        <v/>
      </c>
      <c r="BY31" s="39"/>
      <c r="BZ31" s="41"/>
      <c r="CA31" s="41"/>
      <c r="CB31" s="41"/>
      <c r="CC31" s="44" t="str">
        <f t="shared" ca="1" si="66"/>
        <v/>
      </c>
      <c r="CD31" s="39"/>
      <c r="CE31" s="41"/>
      <c r="CF31" s="41"/>
      <c r="CG31" s="41"/>
      <c r="CH31" s="44" t="str">
        <f t="shared" ca="1" si="67"/>
        <v/>
      </c>
      <c r="CI31" s="39"/>
      <c r="CJ31" s="41"/>
      <c r="CK31" s="41"/>
      <c r="CL31" s="41"/>
      <c r="CM31" s="44" t="str">
        <f t="shared" ca="1" si="68"/>
        <v/>
      </c>
      <c r="CN31" s="39"/>
      <c r="CO31" s="41"/>
      <c r="CP31" s="41"/>
      <c r="CQ31" s="41"/>
      <c r="CR31" s="44" t="str">
        <f t="shared" ca="1" si="69"/>
        <v/>
      </c>
      <c r="CS31" s="39"/>
      <c r="CT31" s="41"/>
      <c r="CU31" s="41"/>
      <c r="CV31" s="41"/>
      <c r="CW31" s="44" t="str">
        <f t="shared" ca="1" si="70"/>
        <v/>
      </c>
      <c r="CX31" s="39"/>
      <c r="CY31" s="41"/>
      <c r="CZ31" s="41"/>
      <c r="DA31" s="41"/>
      <c r="DB31" s="44" t="str">
        <f t="shared" ca="1" si="71"/>
        <v/>
      </c>
      <c r="DC31" s="39"/>
      <c r="DD31" s="41"/>
      <c r="DE31" s="41"/>
      <c r="DF31" s="41"/>
      <c r="DG31" s="44" t="str">
        <f t="shared" ca="1" si="72"/>
        <v/>
      </c>
      <c r="DH31" s="39"/>
      <c r="DI31" s="41"/>
      <c r="DJ31" s="41"/>
      <c r="DK31" s="41"/>
      <c r="DL31" s="44" t="str">
        <f t="shared" ca="1" si="73"/>
        <v/>
      </c>
      <c r="DM31" s="39"/>
      <c r="DN31" s="41"/>
      <c r="DO31" s="41"/>
      <c r="DP31" s="41"/>
      <c r="DQ31" s="44" t="str">
        <f t="shared" ca="1" si="74"/>
        <v/>
      </c>
      <c r="DR31" s="39"/>
      <c r="DS31" s="41"/>
      <c r="DT31" s="41"/>
      <c r="DU31" s="41"/>
      <c r="DV31" s="44" t="str">
        <f t="shared" ca="1" si="75"/>
        <v/>
      </c>
      <c r="DW31" s="39"/>
      <c r="DX31" s="41"/>
      <c r="DY31" s="41"/>
      <c r="DZ31" s="41"/>
      <c r="EA31" s="44" t="str">
        <f t="shared" ca="1" si="76"/>
        <v/>
      </c>
      <c r="EB31" s="39"/>
      <c r="EC31" s="41"/>
      <c r="ED31" s="41"/>
      <c r="EE31" s="41"/>
      <c r="EF31" s="44" t="str">
        <f t="shared" ca="1" si="77"/>
        <v/>
      </c>
      <c r="EG31" s="39"/>
      <c r="EH31" s="41"/>
      <c r="EI31" s="41"/>
      <c r="EJ31" s="41"/>
      <c r="EK31" s="44" t="str">
        <f t="shared" ca="1" si="78"/>
        <v/>
      </c>
      <c r="EL31" s="39"/>
      <c r="EM31" s="41"/>
      <c r="EN31" s="41"/>
      <c r="EO31" s="41"/>
      <c r="EP31" s="44" t="str">
        <f t="shared" ca="1" si="79"/>
        <v/>
      </c>
      <c r="EQ31" s="39"/>
      <c r="ER31" s="41"/>
      <c r="ES31" s="41"/>
      <c r="ET31" s="41"/>
      <c r="EU31" s="44" t="str">
        <f t="shared" ca="1" si="80"/>
        <v/>
      </c>
      <c r="EV31" s="39"/>
      <c r="EW31" s="41"/>
      <c r="EX31" s="41"/>
      <c r="EY31" s="41"/>
      <c r="EZ31" s="44" t="str">
        <f t="shared" ca="1" si="81"/>
        <v/>
      </c>
      <c r="FA31" s="39"/>
      <c r="FB31" s="41"/>
      <c r="FC31" s="41"/>
      <c r="FD31" s="41"/>
      <c r="FE31" s="44" t="str">
        <f t="shared" ca="1" si="82"/>
        <v/>
      </c>
      <c r="FF31" s="39"/>
      <c r="FG31" s="41"/>
      <c r="FH31" s="41"/>
      <c r="FI31" s="41"/>
      <c r="FJ31" s="44" t="str">
        <f t="shared" ca="1" si="83"/>
        <v/>
      </c>
      <c r="FK31" s="39"/>
      <c r="FL31" s="41"/>
      <c r="FM31" s="41"/>
      <c r="FN31" s="41"/>
      <c r="FO31" s="44" t="str">
        <f t="shared" ca="1" si="84"/>
        <v/>
      </c>
      <c r="FP31" s="39"/>
      <c r="FQ31" s="41"/>
      <c r="FR31" s="41"/>
      <c r="FS31" s="41"/>
      <c r="FT31" s="44" t="str">
        <f t="shared" ca="1" si="85"/>
        <v/>
      </c>
      <c r="FU31" s="39"/>
      <c r="FV31" s="41"/>
      <c r="FW31" s="41"/>
      <c r="FX31" s="41"/>
      <c r="FY31" s="44" t="str">
        <f t="shared" ca="1" si="86"/>
        <v/>
      </c>
      <c r="FZ31" s="39"/>
      <c r="GA31" s="41"/>
      <c r="GB31" s="41"/>
      <c r="GC31" s="41"/>
      <c r="GD31" s="44" t="str">
        <f t="shared" ca="1" si="87"/>
        <v/>
      </c>
      <c r="GE31" s="39"/>
      <c r="GF31" s="41"/>
      <c r="GG31" s="41"/>
      <c r="GH31" s="41"/>
      <c r="GI31" s="44" t="str">
        <f t="shared" ca="1" si="88"/>
        <v/>
      </c>
      <c r="GJ31" s="39"/>
      <c r="GK31" s="41"/>
      <c r="GL31" s="41"/>
      <c r="GM31" s="41"/>
      <c r="GN31" s="44" t="str">
        <f t="shared" ca="1" si="89"/>
        <v/>
      </c>
      <c r="GO31" s="39"/>
      <c r="GP31" s="41"/>
      <c r="GQ31" s="41"/>
      <c r="GR31" s="41"/>
      <c r="GS31" s="44" t="str">
        <f t="shared" ca="1" si="90"/>
        <v/>
      </c>
      <c r="GT31" s="39"/>
      <c r="GU31" s="41"/>
      <c r="GV31" s="41"/>
      <c r="GW31" s="41"/>
      <c r="GX31" s="44" t="str">
        <f t="shared" ca="1" si="91"/>
        <v/>
      </c>
      <c r="GY31" s="39"/>
      <c r="GZ31" s="41"/>
      <c r="HA31" s="41"/>
      <c r="HB31" s="41"/>
      <c r="HC31" s="44" t="str">
        <f t="shared" ca="1" si="92"/>
        <v/>
      </c>
      <c r="HD31" s="39"/>
      <c r="HE31" s="41"/>
      <c r="HF31" s="41"/>
      <c r="HG31" s="41"/>
      <c r="HH31" s="44" t="str">
        <f t="shared" ca="1" si="93"/>
        <v/>
      </c>
      <c r="HI31" s="39"/>
      <c r="HJ31" s="41"/>
      <c r="HK31" s="41"/>
      <c r="HL31" s="41"/>
      <c r="HM31" s="44" t="str">
        <f t="shared" ca="1" si="94"/>
        <v/>
      </c>
      <c r="HN31" s="39"/>
      <c r="HO31" s="41"/>
      <c r="HP31" s="41"/>
      <c r="HQ31" s="41"/>
      <c r="HR31" s="44" t="str">
        <f t="shared" ca="1" si="95"/>
        <v/>
      </c>
      <c r="HS31" s="39"/>
      <c r="HT31" s="41"/>
      <c r="HU31" s="41"/>
      <c r="HV31" s="41"/>
      <c r="HW31" s="44" t="str">
        <f t="shared" ca="1" si="96"/>
        <v/>
      </c>
      <c r="HX31" s="39"/>
      <c r="HY31" s="41"/>
      <c r="HZ31" s="41"/>
      <c r="IA31" s="41"/>
      <c r="IB31" s="44" t="str">
        <f t="shared" ca="1" si="97"/>
        <v/>
      </c>
      <c r="IC31" s="39"/>
      <c r="ID31" s="41"/>
      <c r="IE31" s="41"/>
      <c r="IF31" s="41"/>
      <c r="IG31" s="44" t="str">
        <f t="shared" ca="1" si="98"/>
        <v/>
      </c>
      <c r="IH31" s="39"/>
      <c r="II31" s="41"/>
      <c r="IJ31" s="41"/>
      <c r="IK31" s="41"/>
      <c r="IL31" s="44" t="str">
        <f t="shared" ca="1" si="99"/>
        <v/>
      </c>
      <c r="IM31" s="39"/>
      <c r="IN31" s="41"/>
      <c r="IO31" s="41"/>
      <c r="IP31" s="41"/>
    </row>
    <row r="32" spans="1:250" s="24" customFormat="1" x14ac:dyDescent="0.2">
      <c r="A32" s="44" t="str">
        <f t="shared" ca="1" si="50"/>
        <v/>
      </c>
      <c r="B32" s="39"/>
      <c r="C32" s="41"/>
      <c r="D32" s="41"/>
      <c r="E32" s="41"/>
      <c r="F32" s="44" t="str">
        <f t="shared" ca="1" si="51"/>
        <v/>
      </c>
      <c r="G32" s="39"/>
      <c r="H32" s="41"/>
      <c r="I32" s="41"/>
      <c r="J32" s="41"/>
      <c r="K32" s="44" t="str">
        <f t="shared" ca="1" si="52"/>
        <v/>
      </c>
      <c r="L32" s="39"/>
      <c r="M32" s="41"/>
      <c r="N32" s="41"/>
      <c r="O32" s="41"/>
      <c r="P32" s="44" t="str">
        <f t="shared" ca="1" si="53"/>
        <v/>
      </c>
      <c r="Q32" s="39"/>
      <c r="R32" s="41"/>
      <c r="S32" s="41"/>
      <c r="T32" s="41"/>
      <c r="U32" s="44" t="str">
        <f t="shared" ca="1" si="54"/>
        <v/>
      </c>
      <c r="V32" s="39"/>
      <c r="W32" s="41"/>
      <c r="X32" s="41"/>
      <c r="Y32" s="41"/>
      <c r="Z32" s="44" t="str">
        <f t="shared" ca="1" si="55"/>
        <v/>
      </c>
      <c r="AA32" s="39"/>
      <c r="AB32" s="41"/>
      <c r="AC32" s="41"/>
      <c r="AD32" s="41"/>
      <c r="AE32" s="44" t="str">
        <f t="shared" ca="1" si="56"/>
        <v/>
      </c>
      <c r="AF32" s="39"/>
      <c r="AG32" s="41"/>
      <c r="AH32" s="41"/>
      <c r="AI32" s="41"/>
      <c r="AJ32" s="44" t="str">
        <f t="shared" ca="1" si="57"/>
        <v/>
      </c>
      <c r="AK32" s="39"/>
      <c r="AL32" s="41"/>
      <c r="AM32" s="41"/>
      <c r="AN32" s="41"/>
      <c r="AO32" s="44" t="str">
        <f t="shared" ca="1" si="58"/>
        <v/>
      </c>
      <c r="AP32" s="39"/>
      <c r="AQ32" s="41"/>
      <c r="AR32" s="41"/>
      <c r="AS32" s="41"/>
      <c r="AT32" s="44" t="str">
        <f t="shared" ca="1" si="59"/>
        <v/>
      </c>
      <c r="AU32" s="39"/>
      <c r="AV32" s="41"/>
      <c r="AW32" s="41"/>
      <c r="AX32" s="41"/>
      <c r="AY32" s="44" t="str">
        <f t="shared" ca="1" si="60"/>
        <v/>
      </c>
      <c r="AZ32" s="39"/>
      <c r="BA32" s="41"/>
      <c r="BB32" s="41"/>
      <c r="BC32" s="41"/>
      <c r="BD32" s="44" t="str">
        <f t="shared" ca="1" si="61"/>
        <v/>
      </c>
      <c r="BE32" s="39"/>
      <c r="BF32" s="41"/>
      <c r="BG32" s="41"/>
      <c r="BH32" s="41"/>
      <c r="BI32" s="44" t="str">
        <f t="shared" ca="1" si="62"/>
        <v/>
      </c>
      <c r="BJ32" s="39"/>
      <c r="BK32" s="41"/>
      <c r="BL32" s="41"/>
      <c r="BM32" s="41"/>
      <c r="BN32" s="44" t="str">
        <f t="shared" ca="1" si="63"/>
        <v/>
      </c>
      <c r="BO32" s="39"/>
      <c r="BP32" s="41"/>
      <c r="BQ32" s="41"/>
      <c r="BR32" s="41"/>
      <c r="BS32" s="44" t="str">
        <f t="shared" ca="1" si="64"/>
        <v/>
      </c>
      <c r="BT32" s="39"/>
      <c r="BU32" s="41"/>
      <c r="BV32" s="41"/>
      <c r="BW32" s="41"/>
      <c r="BX32" s="44" t="str">
        <f t="shared" ca="1" si="65"/>
        <v/>
      </c>
      <c r="BY32" s="39"/>
      <c r="BZ32" s="41"/>
      <c r="CA32" s="41"/>
      <c r="CB32" s="41"/>
      <c r="CC32" s="44" t="str">
        <f t="shared" ca="1" si="66"/>
        <v/>
      </c>
      <c r="CD32" s="39"/>
      <c r="CE32" s="41"/>
      <c r="CF32" s="41"/>
      <c r="CG32" s="41"/>
      <c r="CH32" s="44" t="str">
        <f t="shared" ca="1" si="67"/>
        <v/>
      </c>
      <c r="CI32" s="39"/>
      <c r="CJ32" s="41"/>
      <c r="CK32" s="41"/>
      <c r="CL32" s="41"/>
      <c r="CM32" s="44" t="str">
        <f t="shared" ca="1" si="68"/>
        <v/>
      </c>
      <c r="CN32" s="39"/>
      <c r="CO32" s="41"/>
      <c r="CP32" s="41"/>
      <c r="CQ32" s="41"/>
      <c r="CR32" s="44" t="str">
        <f t="shared" ca="1" si="69"/>
        <v/>
      </c>
      <c r="CS32" s="39"/>
      <c r="CT32" s="41"/>
      <c r="CU32" s="41"/>
      <c r="CV32" s="41"/>
      <c r="CW32" s="44" t="str">
        <f t="shared" ca="1" si="70"/>
        <v/>
      </c>
      <c r="CX32" s="39"/>
      <c r="CY32" s="41"/>
      <c r="CZ32" s="41"/>
      <c r="DA32" s="41"/>
      <c r="DB32" s="44" t="str">
        <f t="shared" ca="1" si="71"/>
        <v/>
      </c>
      <c r="DC32" s="39"/>
      <c r="DD32" s="41"/>
      <c r="DE32" s="41"/>
      <c r="DF32" s="41"/>
      <c r="DG32" s="44" t="str">
        <f t="shared" ca="1" si="72"/>
        <v/>
      </c>
      <c r="DH32" s="39"/>
      <c r="DI32" s="41"/>
      <c r="DJ32" s="41"/>
      <c r="DK32" s="41"/>
      <c r="DL32" s="44" t="str">
        <f t="shared" ca="1" si="73"/>
        <v/>
      </c>
      <c r="DM32" s="39"/>
      <c r="DN32" s="41"/>
      <c r="DO32" s="41"/>
      <c r="DP32" s="41"/>
      <c r="DQ32" s="44" t="str">
        <f t="shared" ca="1" si="74"/>
        <v/>
      </c>
      <c r="DR32" s="39"/>
      <c r="DS32" s="41"/>
      <c r="DT32" s="41"/>
      <c r="DU32" s="41"/>
      <c r="DV32" s="44" t="str">
        <f t="shared" ca="1" si="75"/>
        <v/>
      </c>
      <c r="DW32" s="39"/>
      <c r="DX32" s="41"/>
      <c r="DY32" s="41"/>
      <c r="DZ32" s="41"/>
      <c r="EA32" s="44" t="str">
        <f t="shared" ca="1" si="76"/>
        <v/>
      </c>
      <c r="EB32" s="39"/>
      <c r="EC32" s="41"/>
      <c r="ED32" s="41"/>
      <c r="EE32" s="41"/>
      <c r="EF32" s="44" t="str">
        <f t="shared" ca="1" si="77"/>
        <v/>
      </c>
      <c r="EG32" s="39"/>
      <c r="EH32" s="41"/>
      <c r="EI32" s="41"/>
      <c r="EJ32" s="41"/>
      <c r="EK32" s="44" t="str">
        <f t="shared" ca="1" si="78"/>
        <v/>
      </c>
      <c r="EL32" s="39"/>
      <c r="EM32" s="41"/>
      <c r="EN32" s="41"/>
      <c r="EO32" s="41"/>
      <c r="EP32" s="44" t="str">
        <f t="shared" ca="1" si="79"/>
        <v/>
      </c>
      <c r="EQ32" s="39"/>
      <c r="ER32" s="41"/>
      <c r="ES32" s="41"/>
      <c r="ET32" s="41"/>
      <c r="EU32" s="44" t="str">
        <f t="shared" ca="1" si="80"/>
        <v/>
      </c>
      <c r="EV32" s="39"/>
      <c r="EW32" s="41"/>
      <c r="EX32" s="41"/>
      <c r="EY32" s="41"/>
      <c r="EZ32" s="44" t="str">
        <f t="shared" ca="1" si="81"/>
        <v/>
      </c>
      <c r="FA32" s="39"/>
      <c r="FB32" s="41"/>
      <c r="FC32" s="41"/>
      <c r="FD32" s="41"/>
      <c r="FE32" s="44" t="str">
        <f t="shared" ca="1" si="82"/>
        <v/>
      </c>
      <c r="FF32" s="39"/>
      <c r="FG32" s="41"/>
      <c r="FH32" s="41"/>
      <c r="FI32" s="41"/>
      <c r="FJ32" s="44" t="str">
        <f t="shared" ca="1" si="83"/>
        <v/>
      </c>
      <c r="FK32" s="39"/>
      <c r="FL32" s="41"/>
      <c r="FM32" s="41"/>
      <c r="FN32" s="41"/>
      <c r="FO32" s="44" t="str">
        <f t="shared" ca="1" si="84"/>
        <v/>
      </c>
      <c r="FP32" s="39"/>
      <c r="FQ32" s="41"/>
      <c r="FR32" s="41"/>
      <c r="FS32" s="41"/>
      <c r="FT32" s="44" t="str">
        <f t="shared" ca="1" si="85"/>
        <v/>
      </c>
      <c r="FU32" s="39"/>
      <c r="FV32" s="41"/>
      <c r="FW32" s="41"/>
      <c r="FX32" s="41"/>
      <c r="FY32" s="44" t="str">
        <f t="shared" ca="1" si="86"/>
        <v/>
      </c>
      <c r="FZ32" s="39"/>
      <c r="GA32" s="41"/>
      <c r="GB32" s="41"/>
      <c r="GC32" s="41"/>
      <c r="GD32" s="44" t="str">
        <f t="shared" ca="1" si="87"/>
        <v/>
      </c>
      <c r="GE32" s="39"/>
      <c r="GF32" s="41"/>
      <c r="GG32" s="41"/>
      <c r="GH32" s="41"/>
      <c r="GI32" s="44" t="str">
        <f t="shared" ca="1" si="88"/>
        <v/>
      </c>
      <c r="GJ32" s="39"/>
      <c r="GK32" s="41"/>
      <c r="GL32" s="41"/>
      <c r="GM32" s="41"/>
      <c r="GN32" s="44" t="str">
        <f t="shared" ca="1" si="89"/>
        <v/>
      </c>
      <c r="GO32" s="39"/>
      <c r="GP32" s="41"/>
      <c r="GQ32" s="41"/>
      <c r="GR32" s="41"/>
      <c r="GS32" s="44" t="str">
        <f t="shared" ca="1" si="90"/>
        <v/>
      </c>
      <c r="GT32" s="39"/>
      <c r="GU32" s="41"/>
      <c r="GV32" s="41"/>
      <c r="GW32" s="41"/>
      <c r="GX32" s="44" t="str">
        <f t="shared" ca="1" si="91"/>
        <v/>
      </c>
      <c r="GY32" s="39"/>
      <c r="GZ32" s="41"/>
      <c r="HA32" s="41"/>
      <c r="HB32" s="41"/>
      <c r="HC32" s="44" t="str">
        <f t="shared" ca="1" si="92"/>
        <v/>
      </c>
      <c r="HD32" s="39"/>
      <c r="HE32" s="41"/>
      <c r="HF32" s="41"/>
      <c r="HG32" s="41"/>
      <c r="HH32" s="44" t="str">
        <f t="shared" ca="1" si="93"/>
        <v/>
      </c>
      <c r="HI32" s="39"/>
      <c r="HJ32" s="41"/>
      <c r="HK32" s="41"/>
      <c r="HL32" s="41"/>
      <c r="HM32" s="44" t="str">
        <f t="shared" ca="1" si="94"/>
        <v/>
      </c>
      <c r="HN32" s="39"/>
      <c r="HO32" s="41"/>
      <c r="HP32" s="41"/>
      <c r="HQ32" s="41"/>
      <c r="HR32" s="44" t="str">
        <f t="shared" ca="1" si="95"/>
        <v/>
      </c>
      <c r="HS32" s="39"/>
      <c r="HT32" s="41"/>
      <c r="HU32" s="41"/>
      <c r="HV32" s="41"/>
      <c r="HW32" s="44" t="str">
        <f t="shared" ca="1" si="96"/>
        <v/>
      </c>
      <c r="HX32" s="39"/>
      <c r="HY32" s="41"/>
      <c r="HZ32" s="41"/>
      <c r="IA32" s="41"/>
      <c r="IB32" s="44" t="str">
        <f t="shared" ca="1" si="97"/>
        <v/>
      </c>
      <c r="IC32" s="39"/>
      <c r="ID32" s="41"/>
      <c r="IE32" s="41"/>
      <c r="IF32" s="41"/>
      <c r="IG32" s="44" t="str">
        <f t="shared" ca="1" si="98"/>
        <v/>
      </c>
      <c r="IH32" s="39"/>
      <c r="II32" s="41"/>
      <c r="IJ32" s="41"/>
      <c r="IK32" s="41"/>
      <c r="IL32" s="44" t="str">
        <f t="shared" ca="1" si="99"/>
        <v/>
      </c>
      <c r="IM32" s="39"/>
      <c r="IN32" s="41"/>
      <c r="IO32" s="41"/>
      <c r="IP32" s="41"/>
    </row>
    <row r="33" spans="1:250" s="24" customFormat="1" x14ac:dyDescent="0.2">
      <c r="A33" s="44" t="str">
        <f t="shared" ca="1" si="50"/>
        <v/>
      </c>
      <c r="B33" s="39"/>
      <c r="C33" s="41"/>
      <c r="D33" s="41"/>
      <c r="E33" s="41"/>
      <c r="F33" s="44" t="str">
        <f t="shared" ca="1" si="51"/>
        <v/>
      </c>
      <c r="G33" s="39"/>
      <c r="H33" s="41"/>
      <c r="I33" s="41"/>
      <c r="J33" s="41"/>
      <c r="K33" s="44" t="str">
        <f t="shared" ca="1" si="52"/>
        <v/>
      </c>
      <c r="L33" s="39"/>
      <c r="M33" s="41"/>
      <c r="N33" s="41"/>
      <c r="O33" s="41"/>
      <c r="P33" s="44" t="str">
        <f t="shared" ca="1" si="53"/>
        <v/>
      </c>
      <c r="Q33" s="39"/>
      <c r="R33" s="41"/>
      <c r="S33" s="41"/>
      <c r="T33" s="41"/>
      <c r="U33" s="44" t="str">
        <f t="shared" ca="1" si="54"/>
        <v/>
      </c>
      <c r="V33" s="39"/>
      <c r="W33" s="41"/>
      <c r="X33" s="41"/>
      <c r="Y33" s="41"/>
      <c r="Z33" s="44" t="str">
        <f t="shared" ca="1" si="55"/>
        <v/>
      </c>
      <c r="AA33" s="39"/>
      <c r="AB33" s="41"/>
      <c r="AC33" s="41"/>
      <c r="AD33" s="41"/>
      <c r="AE33" s="44" t="str">
        <f t="shared" ca="1" si="56"/>
        <v/>
      </c>
      <c r="AF33" s="39"/>
      <c r="AG33" s="41"/>
      <c r="AH33" s="41"/>
      <c r="AI33" s="41"/>
      <c r="AJ33" s="44" t="str">
        <f t="shared" ca="1" si="57"/>
        <v/>
      </c>
      <c r="AK33" s="39"/>
      <c r="AL33" s="41"/>
      <c r="AM33" s="41"/>
      <c r="AN33" s="41"/>
      <c r="AO33" s="44" t="str">
        <f t="shared" ca="1" si="58"/>
        <v/>
      </c>
      <c r="AP33" s="39"/>
      <c r="AQ33" s="41"/>
      <c r="AR33" s="41"/>
      <c r="AS33" s="41"/>
      <c r="AT33" s="44" t="str">
        <f t="shared" ca="1" si="59"/>
        <v/>
      </c>
      <c r="AU33" s="39"/>
      <c r="AV33" s="41"/>
      <c r="AW33" s="41"/>
      <c r="AX33" s="41"/>
      <c r="AY33" s="44" t="str">
        <f t="shared" ca="1" si="60"/>
        <v/>
      </c>
      <c r="AZ33" s="39"/>
      <c r="BA33" s="41"/>
      <c r="BB33" s="41"/>
      <c r="BC33" s="41"/>
      <c r="BD33" s="44" t="str">
        <f t="shared" ca="1" si="61"/>
        <v/>
      </c>
      <c r="BE33" s="39"/>
      <c r="BF33" s="41"/>
      <c r="BG33" s="41"/>
      <c r="BH33" s="41"/>
      <c r="BI33" s="44" t="str">
        <f t="shared" ca="1" si="62"/>
        <v/>
      </c>
      <c r="BJ33" s="39"/>
      <c r="BK33" s="41"/>
      <c r="BL33" s="41"/>
      <c r="BM33" s="41"/>
      <c r="BN33" s="44" t="str">
        <f t="shared" ca="1" si="63"/>
        <v/>
      </c>
      <c r="BO33" s="39"/>
      <c r="BP33" s="41"/>
      <c r="BQ33" s="41"/>
      <c r="BR33" s="41"/>
      <c r="BS33" s="44" t="str">
        <f t="shared" ca="1" si="64"/>
        <v/>
      </c>
      <c r="BT33" s="39"/>
      <c r="BU33" s="41"/>
      <c r="BV33" s="41"/>
      <c r="BW33" s="41"/>
      <c r="BX33" s="44" t="str">
        <f t="shared" ca="1" si="65"/>
        <v/>
      </c>
      <c r="BY33" s="39"/>
      <c r="BZ33" s="41"/>
      <c r="CA33" s="41"/>
      <c r="CB33" s="41"/>
      <c r="CC33" s="44" t="str">
        <f t="shared" ca="1" si="66"/>
        <v/>
      </c>
      <c r="CD33" s="39"/>
      <c r="CE33" s="41"/>
      <c r="CF33" s="41"/>
      <c r="CG33" s="41"/>
      <c r="CH33" s="44" t="str">
        <f t="shared" ca="1" si="67"/>
        <v/>
      </c>
      <c r="CI33" s="39"/>
      <c r="CJ33" s="41"/>
      <c r="CK33" s="41"/>
      <c r="CL33" s="41"/>
      <c r="CM33" s="44" t="str">
        <f t="shared" ca="1" si="68"/>
        <v/>
      </c>
      <c r="CN33" s="39"/>
      <c r="CO33" s="41"/>
      <c r="CP33" s="41"/>
      <c r="CQ33" s="41"/>
      <c r="CR33" s="44" t="str">
        <f t="shared" ca="1" si="69"/>
        <v/>
      </c>
      <c r="CS33" s="39"/>
      <c r="CT33" s="41"/>
      <c r="CU33" s="41"/>
      <c r="CV33" s="41"/>
      <c r="CW33" s="44" t="str">
        <f t="shared" ca="1" si="70"/>
        <v/>
      </c>
      <c r="CX33" s="39"/>
      <c r="CY33" s="41"/>
      <c r="CZ33" s="41"/>
      <c r="DA33" s="41"/>
      <c r="DB33" s="44" t="str">
        <f t="shared" ca="1" si="71"/>
        <v/>
      </c>
      <c r="DC33" s="39"/>
      <c r="DD33" s="41"/>
      <c r="DE33" s="41"/>
      <c r="DF33" s="41"/>
      <c r="DG33" s="44" t="str">
        <f t="shared" ca="1" si="72"/>
        <v/>
      </c>
      <c r="DH33" s="39"/>
      <c r="DI33" s="41"/>
      <c r="DJ33" s="41"/>
      <c r="DK33" s="41"/>
      <c r="DL33" s="44" t="str">
        <f t="shared" ca="1" si="73"/>
        <v/>
      </c>
      <c r="DM33" s="39"/>
      <c r="DN33" s="41"/>
      <c r="DO33" s="41"/>
      <c r="DP33" s="41"/>
      <c r="DQ33" s="44" t="str">
        <f t="shared" ca="1" si="74"/>
        <v/>
      </c>
      <c r="DR33" s="39"/>
      <c r="DS33" s="41"/>
      <c r="DT33" s="41"/>
      <c r="DU33" s="41"/>
      <c r="DV33" s="44" t="str">
        <f t="shared" ca="1" si="75"/>
        <v/>
      </c>
      <c r="DW33" s="39"/>
      <c r="DX33" s="41"/>
      <c r="DY33" s="41"/>
      <c r="DZ33" s="41"/>
      <c r="EA33" s="44" t="str">
        <f t="shared" ca="1" si="76"/>
        <v/>
      </c>
      <c r="EB33" s="39"/>
      <c r="EC33" s="41"/>
      <c r="ED33" s="41"/>
      <c r="EE33" s="41"/>
      <c r="EF33" s="44" t="str">
        <f t="shared" ca="1" si="77"/>
        <v/>
      </c>
      <c r="EG33" s="39"/>
      <c r="EH33" s="41"/>
      <c r="EI33" s="41"/>
      <c r="EJ33" s="41"/>
      <c r="EK33" s="44" t="str">
        <f t="shared" ca="1" si="78"/>
        <v/>
      </c>
      <c r="EL33" s="39"/>
      <c r="EM33" s="41"/>
      <c r="EN33" s="41"/>
      <c r="EO33" s="41"/>
      <c r="EP33" s="44" t="str">
        <f t="shared" ca="1" si="79"/>
        <v/>
      </c>
      <c r="EQ33" s="39"/>
      <c r="ER33" s="41"/>
      <c r="ES33" s="41"/>
      <c r="ET33" s="41"/>
      <c r="EU33" s="44" t="str">
        <f t="shared" ca="1" si="80"/>
        <v/>
      </c>
      <c r="EV33" s="39"/>
      <c r="EW33" s="41"/>
      <c r="EX33" s="41"/>
      <c r="EY33" s="41"/>
      <c r="EZ33" s="44" t="str">
        <f t="shared" ca="1" si="81"/>
        <v/>
      </c>
      <c r="FA33" s="39"/>
      <c r="FB33" s="41"/>
      <c r="FC33" s="41"/>
      <c r="FD33" s="41"/>
      <c r="FE33" s="44" t="str">
        <f t="shared" ca="1" si="82"/>
        <v/>
      </c>
      <c r="FF33" s="39"/>
      <c r="FG33" s="41"/>
      <c r="FH33" s="41"/>
      <c r="FI33" s="41"/>
      <c r="FJ33" s="44" t="str">
        <f t="shared" ca="1" si="83"/>
        <v/>
      </c>
      <c r="FK33" s="39"/>
      <c r="FL33" s="41"/>
      <c r="FM33" s="41"/>
      <c r="FN33" s="41"/>
      <c r="FO33" s="44" t="str">
        <f t="shared" ca="1" si="84"/>
        <v/>
      </c>
      <c r="FP33" s="39"/>
      <c r="FQ33" s="41"/>
      <c r="FR33" s="41"/>
      <c r="FS33" s="41"/>
      <c r="FT33" s="44" t="str">
        <f t="shared" ca="1" si="85"/>
        <v/>
      </c>
      <c r="FU33" s="39"/>
      <c r="FV33" s="41"/>
      <c r="FW33" s="41"/>
      <c r="FX33" s="41"/>
      <c r="FY33" s="44" t="str">
        <f t="shared" ca="1" si="86"/>
        <v/>
      </c>
      <c r="FZ33" s="39"/>
      <c r="GA33" s="41"/>
      <c r="GB33" s="41"/>
      <c r="GC33" s="41"/>
      <c r="GD33" s="44" t="str">
        <f t="shared" ca="1" si="87"/>
        <v/>
      </c>
      <c r="GE33" s="39"/>
      <c r="GF33" s="41"/>
      <c r="GG33" s="41"/>
      <c r="GH33" s="41"/>
      <c r="GI33" s="44" t="str">
        <f t="shared" ca="1" si="88"/>
        <v/>
      </c>
      <c r="GJ33" s="39"/>
      <c r="GK33" s="41"/>
      <c r="GL33" s="41"/>
      <c r="GM33" s="41"/>
      <c r="GN33" s="44" t="str">
        <f t="shared" ca="1" si="89"/>
        <v/>
      </c>
      <c r="GO33" s="39"/>
      <c r="GP33" s="41"/>
      <c r="GQ33" s="41"/>
      <c r="GR33" s="41"/>
      <c r="GS33" s="44" t="str">
        <f t="shared" ca="1" si="90"/>
        <v/>
      </c>
      <c r="GT33" s="39"/>
      <c r="GU33" s="41"/>
      <c r="GV33" s="41"/>
      <c r="GW33" s="41"/>
      <c r="GX33" s="44" t="str">
        <f t="shared" ca="1" si="91"/>
        <v/>
      </c>
      <c r="GY33" s="39"/>
      <c r="GZ33" s="41"/>
      <c r="HA33" s="41"/>
      <c r="HB33" s="41"/>
      <c r="HC33" s="44" t="str">
        <f t="shared" ca="1" si="92"/>
        <v/>
      </c>
      <c r="HD33" s="39"/>
      <c r="HE33" s="41"/>
      <c r="HF33" s="41"/>
      <c r="HG33" s="41"/>
      <c r="HH33" s="44" t="str">
        <f t="shared" ca="1" si="93"/>
        <v/>
      </c>
      <c r="HI33" s="39"/>
      <c r="HJ33" s="41"/>
      <c r="HK33" s="41"/>
      <c r="HL33" s="41"/>
      <c r="HM33" s="44" t="str">
        <f t="shared" ca="1" si="94"/>
        <v/>
      </c>
      <c r="HN33" s="39"/>
      <c r="HO33" s="41"/>
      <c r="HP33" s="41"/>
      <c r="HQ33" s="41"/>
      <c r="HR33" s="44" t="str">
        <f t="shared" ca="1" si="95"/>
        <v/>
      </c>
      <c r="HS33" s="39"/>
      <c r="HT33" s="41"/>
      <c r="HU33" s="41"/>
      <c r="HV33" s="41"/>
      <c r="HW33" s="44" t="str">
        <f t="shared" ca="1" si="96"/>
        <v/>
      </c>
      <c r="HX33" s="39"/>
      <c r="HY33" s="41"/>
      <c r="HZ33" s="41"/>
      <c r="IA33" s="41"/>
      <c r="IB33" s="44" t="str">
        <f t="shared" ca="1" si="97"/>
        <v/>
      </c>
      <c r="IC33" s="39"/>
      <c r="ID33" s="41"/>
      <c r="IE33" s="41"/>
      <c r="IF33" s="41"/>
      <c r="IG33" s="44" t="str">
        <f t="shared" ca="1" si="98"/>
        <v/>
      </c>
      <c r="IH33" s="39"/>
      <c r="II33" s="41"/>
      <c r="IJ33" s="41"/>
      <c r="IK33" s="41"/>
      <c r="IL33" s="44" t="str">
        <f t="shared" ca="1" si="99"/>
        <v/>
      </c>
      <c r="IM33" s="39"/>
      <c r="IN33" s="41"/>
      <c r="IO33" s="41"/>
      <c r="IP33" s="41"/>
    </row>
    <row r="34" spans="1:250" s="24" customFormat="1" x14ac:dyDescent="0.2">
      <c r="A34" s="44" t="str">
        <f t="shared" ca="1" si="50"/>
        <v/>
      </c>
      <c r="B34" s="39"/>
      <c r="C34" s="41"/>
      <c r="D34" s="41"/>
      <c r="E34" s="41"/>
      <c r="F34" s="44" t="str">
        <f t="shared" ca="1" si="51"/>
        <v/>
      </c>
      <c r="G34" s="39"/>
      <c r="H34" s="41"/>
      <c r="I34" s="41"/>
      <c r="J34" s="41"/>
      <c r="K34" s="44" t="str">
        <f t="shared" ca="1" si="52"/>
        <v/>
      </c>
      <c r="L34" s="39"/>
      <c r="M34" s="41"/>
      <c r="N34" s="41"/>
      <c r="O34" s="41"/>
      <c r="P34" s="44" t="str">
        <f t="shared" ca="1" si="53"/>
        <v/>
      </c>
      <c r="Q34" s="39"/>
      <c r="R34" s="41"/>
      <c r="S34" s="41"/>
      <c r="T34" s="41"/>
      <c r="U34" s="44" t="str">
        <f t="shared" ca="1" si="54"/>
        <v/>
      </c>
      <c r="V34" s="39"/>
      <c r="W34" s="41"/>
      <c r="X34" s="41"/>
      <c r="Y34" s="41"/>
      <c r="Z34" s="44" t="str">
        <f t="shared" ca="1" si="55"/>
        <v/>
      </c>
      <c r="AA34" s="39"/>
      <c r="AB34" s="41"/>
      <c r="AC34" s="41"/>
      <c r="AD34" s="41"/>
      <c r="AE34" s="44" t="str">
        <f t="shared" ca="1" si="56"/>
        <v/>
      </c>
      <c r="AF34" s="39"/>
      <c r="AG34" s="41"/>
      <c r="AH34" s="41"/>
      <c r="AI34" s="41"/>
      <c r="AJ34" s="44" t="str">
        <f t="shared" ca="1" si="57"/>
        <v/>
      </c>
      <c r="AK34" s="39"/>
      <c r="AL34" s="41"/>
      <c r="AM34" s="41"/>
      <c r="AN34" s="41"/>
      <c r="AO34" s="44" t="str">
        <f t="shared" ca="1" si="58"/>
        <v/>
      </c>
      <c r="AP34" s="39"/>
      <c r="AQ34" s="41"/>
      <c r="AR34" s="41"/>
      <c r="AS34" s="41"/>
      <c r="AT34" s="44" t="str">
        <f t="shared" ca="1" si="59"/>
        <v/>
      </c>
      <c r="AU34" s="39"/>
      <c r="AV34" s="41"/>
      <c r="AW34" s="41"/>
      <c r="AX34" s="41"/>
      <c r="AY34" s="44" t="str">
        <f t="shared" ca="1" si="60"/>
        <v/>
      </c>
      <c r="AZ34" s="39"/>
      <c r="BA34" s="41"/>
      <c r="BB34" s="41"/>
      <c r="BC34" s="41"/>
      <c r="BD34" s="44" t="str">
        <f t="shared" ca="1" si="61"/>
        <v/>
      </c>
      <c r="BE34" s="39"/>
      <c r="BF34" s="41"/>
      <c r="BG34" s="41"/>
      <c r="BH34" s="41"/>
      <c r="BI34" s="44" t="str">
        <f t="shared" ca="1" si="62"/>
        <v/>
      </c>
      <c r="BJ34" s="39"/>
      <c r="BK34" s="41"/>
      <c r="BL34" s="41"/>
      <c r="BM34" s="41"/>
      <c r="BN34" s="44" t="str">
        <f t="shared" ca="1" si="63"/>
        <v/>
      </c>
      <c r="BO34" s="39"/>
      <c r="BP34" s="41"/>
      <c r="BQ34" s="41"/>
      <c r="BR34" s="41"/>
      <c r="BS34" s="44" t="str">
        <f t="shared" ca="1" si="64"/>
        <v/>
      </c>
      <c r="BT34" s="39"/>
      <c r="BU34" s="41"/>
      <c r="BV34" s="41"/>
      <c r="BW34" s="41"/>
      <c r="BX34" s="44" t="str">
        <f t="shared" ca="1" si="65"/>
        <v/>
      </c>
      <c r="BY34" s="39"/>
      <c r="BZ34" s="41"/>
      <c r="CA34" s="41"/>
      <c r="CB34" s="41"/>
      <c r="CC34" s="44" t="str">
        <f t="shared" ca="1" si="66"/>
        <v/>
      </c>
      <c r="CD34" s="39"/>
      <c r="CE34" s="41"/>
      <c r="CF34" s="41"/>
      <c r="CG34" s="41"/>
      <c r="CH34" s="44" t="str">
        <f t="shared" ca="1" si="67"/>
        <v/>
      </c>
      <c r="CI34" s="39"/>
      <c r="CJ34" s="41"/>
      <c r="CK34" s="41"/>
      <c r="CL34" s="41"/>
      <c r="CM34" s="44" t="str">
        <f t="shared" ca="1" si="68"/>
        <v/>
      </c>
      <c r="CN34" s="39"/>
      <c r="CO34" s="41"/>
      <c r="CP34" s="41"/>
      <c r="CQ34" s="41"/>
      <c r="CR34" s="44" t="str">
        <f t="shared" ca="1" si="69"/>
        <v/>
      </c>
      <c r="CS34" s="39"/>
      <c r="CT34" s="41"/>
      <c r="CU34" s="41"/>
      <c r="CV34" s="41"/>
      <c r="CW34" s="44" t="str">
        <f t="shared" ca="1" si="70"/>
        <v/>
      </c>
      <c r="CX34" s="39"/>
      <c r="CY34" s="41"/>
      <c r="CZ34" s="41"/>
      <c r="DA34" s="41"/>
      <c r="DB34" s="44" t="str">
        <f t="shared" ca="1" si="71"/>
        <v/>
      </c>
      <c r="DC34" s="39"/>
      <c r="DD34" s="41"/>
      <c r="DE34" s="41"/>
      <c r="DF34" s="41"/>
      <c r="DG34" s="44" t="str">
        <f t="shared" ca="1" si="72"/>
        <v/>
      </c>
      <c r="DH34" s="39"/>
      <c r="DI34" s="41"/>
      <c r="DJ34" s="41"/>
      <c r="DK34" s="41"/>
      <c r="DL34" s="44" t="str">
        <f t="shared" ca="1" si="73"/>
        <v/>
      </c>
      <c r="DM34" s="39"/>
      <c r="DN34" s="41"/>
      <c r="DO34" s="41"/>
      <c r="DP34" s="41"/>
      <c r="DQ34" s="44" t="str">
        <f t="shared" ca="1" si="74"/>
        <v/>
      </c>
      <c r="DR34" s="39"/>
      <c r="DS34" s="41"/>
      <c r="DT34" s="41"/>
      <c r="DU34" s="41"/>
      <c r="DV34" s="44" t="str">
        <f t="shared" ca="1" si="75"/>
        <v/>
      </c>
      <c r="DW34" s="39"/>
      <c r="DX34" s="41"/>
      <c r="DY34" s="41"/>
      <c r="DZ34" s="41"/>
      <c r="EA34" s="44" t="str">
        <f t="shared" ca="1" si="76"/>
        <v/>
      </c>
      <c r="EB34" s="39"/>
      <c r="EC34" s="41"/>
      <c r="ED34" s="41"/>
      <c r="EE34" s="41"/>
      <c r="EF34" s="44" t="str">
        <f t="shared" ca="1" si="77"/>
        <v/>
      </c>
      <c r="EG34" s="39"/>
      <c r="EH34" s="41"/>
      <c r="EI34" s="41"/>
      <c r="EJ34" s="41"/>
      <c r="EK34" s="44" t="str">
        <f t="shared" ca="1" si="78"/>
        <v/>
      </c>
      <c r="EL34" s="39"/>
      <c r="EM34" s="41"/>
      <c r="EN34" s="41"/>
      <c r="EO34" s="41"/>
      <c r="EP34" s="44" t="str">
        <f t="shared" ca="1" si="79"/>
        <v/>
      </c>
      <c r="EQ34" s="39"/>
      <c r="ER34" s="41"/>
      <c r="ES34" s="41"/>
      <c r="ET34" s="41"/>
      <c r="EU34" s="44" t="str">
        <f t="shared" ca="1" si="80"/>
        <v/>
      </c>
      <c r="EV34" s="39"/>
      <c r="EW34" s="41"/>
      <c r="EX34" s="41"/>
      <c r="EY34" s="41"/>
      <c r="EZ34" s="44" t="str">
        <f t="shared" ca="1" si="81"/>
        <v/>
      </c>
      <c r="FA34" s="39"/>
      <c r="FB34" s="41"/>
      <c r="FC34" s="41"/>
      <c r="FD34" s="41"/>
      <c r="FE34" s="44" t="str">
        <f t="shared" ca="1" si="82"/>
        <v/>
      </c>
      <c r="FF34" s="39"/>
      <c r="FG34" s="41"/>
      <c r="FH34" s="41"/>
      <c r="FI34" s="41"/>
      <c r="FJ34" s="44" t="str">
        <f t="shared" ca="1" si="83"/>
        <v/>
      </c>
      <c r="FK34" s="39"/>
      <c r="FL34" s="41"/>
      <c r="FM34" s="41"/>
      <c r="FN34" s="41"/>
      <c r="FO34" s="44" t="str">
        <f t="shared" ca="1" si="84"/>
        <v/>
      </c>
      <c r="FP34" s="39"/>
      <c r="FQ34" s="41"/>
      <c r="FR34" s="41"/>
      <c r="FS34" s="41"/>
      <c r="FT34" s="44" t="str">
        <f t="shared" ca="1" si="85"/>
        <v/>
      </c>
      <c r="FU34" s="39"/>
      <c r="FV34" s="41"/>
      <c r="FW34" s="41"/>
      <c r="FX34" s="41"/>
      <c r="FY34" s="44" t="str">
        <f t="shared" ca="1" si="86"/>
        <v/>
      </c>
      <c r="FZ34" s="39"/>
      <c r="GA34" s="41"/>
      <c r="GB34" s="41"/>
      <c r="GC34" s="41"/>
      <c r="GD34" s="44" t="str">
        <f t="shared" ca="1" si="87"/>
        <v/>
      </c>
      <c r="GE34" s="39"/>
      <c r="GF34" s="41"/>
      <c r="GG34" s="41"/>
      <c r="GH34" s="41"/>
      <c r="GI34" s="44" t="str">
        <f t="shared" ca="1" si="88"/>
        <v/>
      </c>
      <c r="GJ34" s="39"/>
      <c r="GK34" s="41"/>
      <c r="GL34" s="41"/>
      <c r="GM34" s="41"/>
      <c r="GN34" s="44" t="str">
        <f t="shared" ca="1" si="89"/>
        <v/>
      </c>
      <c r="GO34" s="39"/>
      <c r="GP34" s="41"/>
      <c r="GQ34" s="41"/>
      <c r="GR34" s="41"/>
      <c r="GS34" s="44" t="str">
        <f t="shared" ca="1" si="90"/>
        <v/>
      </c>
      <c r="GT34" s="39"/>
      <c r="GU34" s="41"/>
      <c r="GV34" s="41"/>
      <c r="GW34" s="41"/>
      <c r="GX34" s="44" t="str">
        <f t="shared" ca="1" si="91"/>
        <v/>
      </c>
      <c r="GY34" s="39"/>
      <c r="GZ34" s="41"/>
      <c r="HA34" s="41"/>
      <c r="HB34" s="41"/>
      <c r="HC34" s="44" t="str">
        <f t="shared" ca="1" si="92"/>
        <v/>
      </c>
      <c r="HD34" s="39"/>
      <c r="HE34" s="41"/>
      <c r="HF34" s="41"/>
      <c r="HG34" s="41"/>
      <c r="HH34" s="44" t="str">
        <f t="shared" ca="1" si="93"/>
        <v/>
      </c>
      <c r="HI34" s="39"/>
      <c r="HJ34" s="41"/>
      <c r="HK34" s="41"/>
      <c r="HL34" s="41"/>
      <c r="HM34" s="44" t="str">
        <f t="shared" ca="1" si="94"/>
        <v/>
      </c>
      <c r="HN34" s="39"/>
      <c r="HO34" s="41"/>
      <c r="HP34" s="41"/>
      <c r="HQ34" s="41"/>
      <c r="HR34" s="44" t="str">
        <f t="shared" ca="1" si="95"/>
        <v/>
      </c>
      <c r="HS34" s="39"/>
      <c r="HT34" s="41"/>
      <c r="HU34" s="41"/>
      <c r="HV34" s="41"/>
      <c r="HW34" s="44" t="str">
        <f t="shared" ca="1" si="96"/>
        <v/>
      </c>
      <c r="HX34" s="39"/>
      <c r="HY34" s="41"/>
      <c r="HZ34" s="41"/>
      <c r="IA34" s="41"/>
      <c r="IB34" s="44" t="str">
        <f t="shared" ca="1" si="97"/>
        <v/>
      </c>
      <c r="IC34" s="39"/>
      <c r="ID34" s="41"/>
      <c r="IE34" s="41"/>
      <c r="IF34" s="41"/>
      <c r="IG34" s="44" t="str">
        <f t="shared" ca="1" si="98"/>
        <v/>
      </c>
      <c r="IH34" s="39"/>
      <c r="II34" s="41"/>
      <c r="IJ34" s="41"/>
      <c r="IK34" s="41"/>
      <c r="IL34" s="44" t="str">
        <f t="shared" ca="1" si="99"/>
        <v/>
      </c>
      <c r="IM34" s="39"/>
      <c r="IN34" s="41"/>
      <c r="IO34" s="41"/>
      <c r="IP34" s="41"/>
    </row>
    <row r="35" spans="1:250" s="24" customFormat="1" x14ac:dyDescent="0.2">
      <c r="A35" s="44" t="str">
        <f t="shared" ca="1" si="50"/>
        <v/>
      </c>
      <c r="B35" s="39"/>
      <c r="C35" s="41"/>
      <c r="D35" s="41"/>
      <c r="E35" s="41"/>
      <c r="F35" s="44" t="str">
        <f t="shared" ca="1" si="51"/>
        <v/>
      </c>
      <c r="G35" s="39"/>
      <c r="H35" s="41"/>
      <c r="I35" s="41"/>
      <c r="J35" s="41"/>
      <c r="K35" s="44" t="str">
        <f t="shared" ca="1" si="52"/>
        <v/>
      </c>
      <c r="L35" s="39"/>
      <c r="M35" s="41"/>
      <c r="N35" s="41"/>
      <c r="O35" s="41"/>
      <c r="P35" s="44" t="str">
        <f t="shared" ca="1" si="53"/>
        <v/>
      </c>
      <c r="Q35" s="39"/>
      <c r="R35" s="41"/>
      <c r="S35" s="41"/>
      <c r="T35" s="41"/>
      <c r="U35" s="44" t="str">
        <f t="shared" ca="1" si="54"/>
        <v/>
      </c>
      <c r="V35" s="39"/>
      <c r="W35" s="41"/>
      <c r="X35" s="41"/>
      <c r="Y35" s="41"/>
      <c r="Z35" s="44" t="str">
        <f t="shared" ca="1" si="55"/>
        <v/>
      </c>
      <c r="AA35" s="39"/>
      <c r="AB35" s="41"/>
      <c r="AC35" s="41"/>
      <c r="AD35" s="41"/>
      <c r="AE35" s="44" t="str">
        <f t="shared" ca="1" si="56"/>
        <v/>
      </c>
      <c r="AF35" s="39"/>
      <c r="AG35" s="41"/>
      <c r="AH35" s="41"/>
      <c r="AI35" s="41"/>
      <c r="AJ35" s="44" t="str">
        <f t="shared" ca="1" si="57"/>
        <v/>
      </c>
      <c r="AK35" s="39"/>
      <c r="AL35" s="41"/>
      <c r="AM35" s="41"/>
      <c r="AN35" s="41"/>
      <c r="AO35" s="44" t="str">
        <f t="shared" ca="1" si="58"/>
        <v/>
      </c>
      <c r="AP35" s="39"/>
      <c r="AQ35" s="41"/>
      <c r="AR35" s="41"/>
      <c r="AS35" s="41"/>
      <c r="AT35" s="44" t="str">
        <f t="shared" ca="1" si="59"/>
        <v/>
      </c>
      <c r="AU35" s="39"/>
      <c r="AV35" s="41"/>
      <c r="AW35" s="41"/>
      <c r="AX35" s="41"/>
      <c r="AY35" s="44" t="str">
        <f t="shared" ca="1" si="60"/>
        <v/>
      </c>
      <c r="AZ35" s="39"/>
      <c r="BA35" s="41"/>
      <c r="BB35" s="41"/>
      <c r="BC35" s="41"/>
      <c r="BD35" s="44" t="str">
        <f t="shared" ca="1" si="61"/>
        <v/>
      </c>
      <c r="BE35" s="39"/>
      <c r="BF35" s="41"/>
      <c r="BG35" s="41"/>
      <c r="BH35" s="41"/>
      <c r="BI35" s="44" t="str">
        <f t="shared" ca="1" si="62"/>
        <v/>
      </c>
      <c r="BJ35" s="39"/>
      <c r="BK35" s="41"/>
      <c r="BL35" s="41"/>
      <c r="BM35" s="41"/>
      <c r="BN35" s="44" t="str">
        <f t="shared" ca="1" si="63"/>
        <v/>
      </c>
      <c r="BO35" s="39"/>
      <c r="BP35" s="41"/>
      <c r="BQ35" s="41"/>
      <c r="BR35" s="41"/>
      <c r="BS35" s="44" t="str">
        <f t="shared" ca="1" si="64"/>
        <v/>
      </c>
      <c r="BT35" s="39"/>
      <c r="BU35" s="41"/>
      <c r="BV35" s="41"/>
      <c r="BW35" s="41"/>
      <c r="BX35" s="44" t="str">
        <f t="shared" ca="1" si="65"/>
        <v/>
      </c>
      <c r="BY35" s="39"/>
      <c r="BZ35" s="41"/>
      <c r="CA35" s="41"/>
      <c r="CB35" s="41"/>
      <c r="CC35" s="44" t="str">
        <f t="shared" ca="1" si="66"/>
        <v/>
      </c>
      <c r="CD35" s="39"/>
      <c r="CE35" s="41"/>
      <c r="CF35" s="41"/>
      <c r="CG35" s="41"/>
      <c r="CH35" s="44" t="str">
        <f t="shared" ca="1" si="67"/>
        <v/>
      </c>
      <c r="CI35" s="39"/>
      <c r="CJ35" s="41"/>
      <c r="CK35" s="41"/>
      <c r="CL35" s="41"/>
      <c r="CM35" s="44" t="str">
        <f t="shared" ca="1" si="68"/>
        <v/>
      </c>
      <c r="CN35" s="39"/>
      <c r="CO35" s="41"/>
      <c r="CP35" s="41"/>
      <c r="CQ35" s="41"/>
      <c r="CR35" s="44" t="str">
        <f t="shared" ca="1" si="69"/>
        <v/>
      </c>
      <c r="CS35" s="39"/>
      <c r="CT35" s="41"/>
      <c r="CU35" s="41"/>
      <c r="CV35" s="41"/>
      <c r="CW35" s="44" t="str">
        <f t="shared" ca="1" si="70"/>
        <v/>
      </c>
      <c r="CX35" s="39"/>
      <c r="CY35" s="41"/>
      <c r="CZ35" s="41"/>
      <c r="DA35" s="41"/>
      <c r="DB35" s="44" t="str">
        <f t="shared" ca="1" si="71"/>
        <v/>
      </c>
      <c r="DC35" s="39"/>
      <c r="DD35" s="41"/>
      <c r="DE35" s="41"/>
      <c r="DF35" s="41"/>
      <c r="DG35" s="44" t="str">
        <f t="shared" ca="1" si="72"/>
        <v/>
      </c>
      <c r="DH35" s="39"/>
      <c r="DI35" s="41"/>
      <c r="DJ35" s="41"/>
      <c r="DK35" s="41"/>
      <c r="DL35" s="44" t="str">
        <f t="shared" ca="1" si="73"/>
        <v/>
      </c>
      <c r="DM35" s="39"/>
      <c r="DN35" s="41"/>
      <c r="DO35" s="41"/>
      <c r="DP35" s="41"/>
      <c r="DQ35" s="44" t="str">
        <f t="shared" ca="1" si="74"/>
        <v/>
      </c>
      <c r="DR35" s="39"/>
      <c r="DS35" s="41"/>
      <c r="DT35" s="41"/>
      <c r="DU35" s="41"/>
      <c r="DV35" s="44" t="str">
        <f t="shared" ca="1" si="75"/>
        <v/>
      </c>
      <c r="DW35" s="39"/>
      <c r="DX35" s="41"/>
      <c r="DY35" s="41"/>
      <c r="DZ35" s="41"/>
      <c r="EA35" s="44" t="str">
        <f t="shared" ca="1" si="76"/>
        <v/>
      </c>
      <c r="EB35" s="39"/>
      <c r="EC35" s="41"/>
      <c r="ED35" s="41"/>
      <c r="EE35" s="41"/>
      <c r="EF35" s="44" t="str">
        <f t="shared" ca="1" si="77"/>
        <v/>
      </c>
      <c r="EG35" s="39"/>
      <c r="EH35" s="41"/>
      <c r="EI35" s="41"/>
      <c r="EJ35" s="41"/>
      <c r="EK35" s="44" t="str">
        <f t="shared" ca="1" si="78"/>
        <v/>
      </c>
      <c r="EL35" s="39"/>
      <c r="EM35" s="41"/>
      <c r="EN35" s="41"/>
      <c r="EO35" s="41"/>
      <c r="EP35" s="44" t="str">
        <f t="shared" ca="1" si="79"/>
        <v/>
      </c>
      <c r="EQ35" s="39"/>
      <c r="ER35" s="41"/>
      <c r="ES35" s="41"/>
      <c r="ET35" s="41"/>
      <c r="EU35" s="44" t="str">
        <f t="shared" ca="1" si="80"/>
        <v/>
      </c>
      <c r="EV35" s="39"/>
      <c r="EW35" s="41"/>
      <c r="EX35" s="41"/>
      <c r="EY35" s="41"/>
      <c r="EZ35" s="44" t="str">
        <f t="shared" ca="1" si="81"/>
        <v/>
      </c>
      <c r="FA35" s="39"/>
      <c r="FB35" s="41"/>
      <c r="FC35" s="41"/>
      <c r="FD35" s="41"/>
      <c r="FE35" s="44" t="str">
        <f t="shared" ca="1" si="82"/>
        <v/>
      </c>
      <c r="FF35" s="39"/>
      <c r="FG35" s="41"/>
      <c r="FH35" s="41"/>
      <c r="FI35" s="41"/>
      <c r="FJ35" s="44" t="str">
        <f t="shared" ca="1" si="83"/>
        <v/>
      </c>
      <c r="FK35" s="39"/>
      <c r="FL35" s="41"/>
      <c r="FM35" s="41"/>
      <c r="FN35" s="41"/>
      <c r="FO35" s="44" t="str">
        <f t="shared" ca="1" si="84"/>
        <v/>
      </c>
      <c r="FP35" s="39"/>
      <c r="FQ35" s="41"/>
      <c r="FR35" s="41"/>
      <c r="FS35" s="41"/>
      <c r="FT35" s="44" t="str">
        <f t="shared" ca="1" si="85"/>
        <v/>
      </c>
      <c r="FU35" s="39"/>
      <c r="FV35" s="41"/>
      <c r="FW35" s="41"/>
      <c r="FX35" s="41"/>
      <c r="FY35" s="44" t="str">
        <f t="shared" ca="1" si="86"/>
        <v/>
      </c>
      <c r="FZ35" s="39"/>
      <c r="GA35" s="41"/>
      <c r="GB35" s="41"/>
      <c r="GC35" s="41"/>
      <c r="GD35" s="44" t="str">
        <f t="shared" ca="1" si="87"/>
        <v/>
      </c>
      <c r="GE35" s="39"/>
      <c r="GF35" s="41"/>
      <c r="GG35" s="41"/>
      <c r="GH35" s="41"/>
      <c r="GI35" s="44" t="str">
        <f t="shared" ca="1" si="88"/>
        <v/>
      </c>
      <c r="GJ35" s="39"/>
      <c r="GK35" s="41"/>
      <c r="GL35" s="41"/>
      <c r="GM35" s="41"/>
      <c r="GN35" s="44" t="str">
        <f t="shared" ca="1" si="89"/>
        <v/>
      </c>
      <c r="GO35" s="39"/>
      <c r="GP35" s="41"/>
      <c r="GQ35" s="41"/>
      <c r="GR35" s="41"/>
      <c r="GS35" s="44" t="str">
        <f t="shared" ca="1" si="90"/>
        <v/>
      </c>
      <c r="GT35" s="39"/>
      <c r="GU35" s="41"/>
      <c r="GV35" s="41"/>
      <c r="GW35" s="41"/>
      <c r="GX35" s="44" t="str">
        <f t="shared" ca="1" si="91"/>
        <v/>
      </c>
      <c r="GY35" s="39"/>
      <c r="GZ35" s="41"/>
      <c r="HA35" s="41"/>
      <c r="HB35" s="41"/>
      <c r="HC35" s="44" t="str">
        <f t="shared" ca="1" si="92"/>
        <v/>
      </c>
      <c r="HD35" s="39"/>
      <c r="HE35" s="41"/>
      <c r="HF35" s="41"/>
      <c r="HG35" s="41"/>
      <c r="HH35" s="44" t="str">
        <f t="shared" ca="1" si="93"/>
        <v/>
      </c>
      <c r="HI35" s="39"/>
      <c r="HJ35" s="41"/>
      <c r="HK35" s="41"/>
      <c r="HL35" s="41"/>
      <c r="HM35" s="44" t="str">
        <f t="shared" ca="1" si="94"/>
        <v/>
      </c>
      <c r="HN35" s="39"/>
      <c r="HO35" s="41"/>
      <c r="HP35" s="41"/>
      <c r="HQ35" s="41"/>
      <c r="HR35" s="44" t="str">
        <f t="shared" ca="1" si="95"/>
        <v/>
      </c>
      <c r="HS35" s="39"/>
      <c r="HT35" s="41"/>
      <c r="HU35" s="41"/>
      <c r="HV35" s="41"/>
      <c r="HW35" s="44" t="str">
        <f t="shared" ca="1" si="96"/>
        <v/>
      </c>
      <c r="HX35" s="39"/>
      <c r="HY35" s="41"/>
      <c r="HZ35" s="41"/>
      <c r="IA35" s="41"/>
      <c r="IB35" s="44" t="str">
        <f t="shared" ca="1" si="97"/>
        <v/>
      </c>
      <c r="IC35" s="39"/>
      <c r="ID35" s="41"/>
      <c r="IE35" s="41"/>
      <c r="IF35" s="41"/>
      <c r="IG35" s="44" t="str">
        <f t="shared" ca="1" si="98"/>
        <v/>
      </c>
      <c r="IH35" s="39"/>
      <c r="II35" s="41"/>
      <c r="IJ35" s="41"/>
      <c r="IK35" s="41"/>
      <c r="IL35" s="44" t="str">
        <f t="shared" ca="1" si="99"/>
        <v/>
      </c>
      <c r="IM35" s="39"/>
      <c r="IN35" s="41"/>
      <c r="IO35" s="41"/>
      <c r="IP35" s="41"/>
    </row>
    <row r="36" spans="1:250" s="24" customFormat="1" x14ac:dyDescent="0.2">
      <c r="A36" s="44" t="str">
        <f t="shared" ca="1" si="50"/>
        <v/>
      </c>
      <c r="B36" s="39"/>
      <c r="C36" s="41"/>
      <c r="D36" s="41"/>
      <c r="E36" s="41"/>
      <c r="F36" s="44" t="str">
        <f t="shared" ca="1" si="51"/>
        <v/>
      </c>
      <c r="G36" s="39"/>
      <c r="H36" s="41"/>
      <c r="I36" s="41"/>
      <c r="J36" s="41"/>
      <c r="K36" s="44" t="str">
        <f t="shared" ca="1" si="52"/>
        <v/>
      </c>
      <c r="L36" s="39"/>
      <c r="M36" s="41"/>
      <c r="N36" s="41"/>
      <c r="O36" s="41"/>
      <c r="P36" s="44" t="str">
        <f t="shared" ca="1" si="53"/>
        <v/>
      </c>
      <c r="Q36" s="39"/>
      <c r="R36" s="41"/>
      <c r="S36" s="41"/>
      <c r="T36" s="41"/>
      <c r="U36" s="44" t="str">
        <f t="shared" ca="1" si="54"/>
        <v/>
      </c>
      <c r="V36" s="39"/>
      <c r="W36" s="41"/>
      <c r="X36" s="41"/>
      <c r="Y36" s="41"/>
      <c r="Z36" s="44" t="str">
        <f t="shared" ca="1" si="55"/>
        <v/>
      </c>
      <c r="AA36" s="39"/>
      <c r="AB36" s="41"/>
      <c r="AC36" s="41"/>
      <c r="AD36" s="41"/>
      <c r="AE36" s="44" t="str">
        <f t="shared" ca="1" si="56"/>
        <v/>
      </c>
      <c r="AF36" s="39"/>
      <c r="AG36" s="41"/>
      <c r="AH36" s="41"/>
      <c r="AI36" s="41"/>
      <c r="AJ36" s="44" t="str">
        <f t="shared" ca="1" si="57"/>
        <v/>
      </c>
      <c r="AK36" s="39"/>
      <c r="AL36" s="41"/>
      <c r="AM36" s="41"/>
      <c r="AN36" s="41"/>
      <c r="AO36" s="44" t="str">
        <f t="shared" ca="1" si="58"/>
        <v/>
      </c>
      <c r="AP36" s="39"/>
      <c r="AQ36" s="41"/>
      <c r="AR36" s="41"/>
      <c r="AS36" s="41"/>
      <c r="AT36" s="44" t="str">
        <f t="shared" ca="1" si="59"/>
        <v/>
      </c>
      <c r="AU36" s="39"/>
      <c r="AV36" s="41"/>
      <c r="AW36" s="41"/>
      <c r="AX36" s="41"/>
      <c r="AY36" s="44" t="str">
        <f t="shared" ca="1" si="60"/>
        <v/>
      </c>
      <c r="AZ36" s="39"/>
      <c r="BA36" s="41"/>
      <c r="BB36" s="41"/>
      <c r="BC36" s="41"/>
      <c r="BD36" s="44" t="str">
        <f t="shared" ca="1" si="61"/>
        <v/>
      </c>
      <c r="BE36" s="39"/>
      <c r="BF36" s="41"/>
      <c r="BG36" s="41"/>
      <c r="BH36" s="41"/>
      <c r="BI36" s="44" t="str">
        <f t="shared" ca="1" si="62"/>
        <v/>
      </c>
      <c r="BJ36" s="39"/>
      <c r="BK36" s="41"/>
      <c r="BL36" s="41"/>
      <c r="BM36" s="41"/>
      <c r="BN36" s="44" t="str">
        <f t="shared" ca="1" si="63"/>
        <v/>
      </c>
      <c r="BO36" s="39"/>
      <c r="BP36" s="41"/>
      <c r="BQ36" s="41"/>
      <c r="BR36" s="41"/>
      <c r="BS36" s="44" t="str">
        <f t="shared" ca="1" si="64"/>
        <v/>
      </c>
      <c r="BT36" s="39"/>
      <c r="BU36" s="41"/>
      <c r="BV36" s="41"/>
      <c r="BW36" s="41"/>
      <c r="BX36" s="44" t="str">
        <f t="shared" ca="1" si="65"/>
        <v/>
      </c>
      <c r="BY36" s="39"/>
      <c r="BZ36" s="41"/>
      <c r="CA36" s="41"/>
      <c r="CB36" s="41"/>
      <c r="CC36" s="44" t="str">
        <f t="shared" ca="1" si="66"/>
        <v/>
      </c>
      <c r="CD36" s="39"/>
      <c r="CE36" s="41"/>
      <c r="CF36" s="41"/>
      <c r="CG36" s="41"/>
      <c r="CH36" s="44" t="str">
        <f t="shared" ca="1" si="67"/>
        <v/>
      </c>
      <c r="CI36" s="39"/>
      <c r="CJ36" s="41"/>
      <c r="CK36" s="41"/>
      <c r="CL36" s="41"/>
      <c r="CM36" s="44" t="str">
        <f t="shared" ca="1" si="68"/>
        <v/>
      </c>
      <c r="CN36" s="39"/>
      <c r="CO36" s="41"/>
      <c r="CP36" s="41"/>
      <c r="CQ36" s="41"/>
      <c r="CR36" s="44" t="str">
        <f t="shared" ca="1" si="69"/>
        <v/>
      </c>
      <c r="CS36" s="39"/>
      <c r="CT36" s="41"/>
      <c r="CU36" s="41"/>
      <c r="CV36" s="41"/>
      <c r="CW36" s="44" t="str">
        <f t="shared" ca="1" si="70"/>
        <v/>
      </c>
      <c r="CX36" s="39"/>
      <c r="CY36" s="41"/>
      <c r="CZ36" s="41"/>
      <c r="DA36" s="41"/>
      <c r="DB36" s="44" t="str">
        <f t="shared" ca="1" si="71"/>
        <v/>
      </c>
      <c r="DC36" s="39"/>
      <c r="DD36" s="41"/>
      <c r="DE36" s="41"/>
      <c r="DF36" s="41"/>
      <c r="DG36" s="44" t="str">
        <f t="shared" ca="1" si="72"/>
        <v/>
      </c>
      <c r="DH36" s="39"/>
      <c r="DI36" s="41"/>
      <c r="DJ36" s="41"/>
      <c r="DK36" s="41"/>
      <c r="DL36" s="44" t="str">
        <f t="shared" ca="1" si="73"/>
        <v/>
      </c>
      <c r="DM36" s="39"/>
      <c r="DN36" s="41"/>
      <c r="DO36" s="41"/>
      <c r="DP36" s="41"/>
      <c r="DQ36" s="44" t="str">
        <f t="shared" ca="1" si="74"/>
        <v/>
      </c>
      <c r="DR36" s="39"/>
      <c r="DS36" s="41"/>
      <c r="DT36" s="41"/>
      <c r="DU36" s="41"/>
      <c r="DV36" s="44" t="str">
        <f t="shared" ca="1" si="75"/>
        <v/>
      </c>
      <c r="DW36" s="39"/>
      <c r="DX36" s="41"/>
      <c r="DY36" s="41"/>
      <c r="DZ36" s="41"/>
      <c r="EA36" s="44" t="str">
        <f t="shared" ca="1" si="76"/>
        <v/>
      </c>
      <c r="EB36" s="39"/>
      <c r="EC36" s="41"/>
      <c r="ED36" s="41"/>
      <c r="EE36" s="41"/>
      <c r="EF36" s="44" t="str">
        <f t="shared" ca="1" si="77"/>
        <v/>
      </c>
      <c r="EG36" s="39"/>
      <c r="EH36" s="41"/>
      <c r="EI36" s="41"/>
      <c r="EJ36" s="41"/>
      <c r="EK36" s="44" t="str">
        <f t="shared" ca="1" si="78"/>
        <v/>
      </c>
      <c r="EL36" s="39"/>
      <c r="EM36" s="41"/>
      <c r="EN36" s="41"/>
      <c r="EO36" s="41"/>
      <c r="EP36" s="44" t="str">
        <f t="shared" ca="1" si="79"/>
        <v/>
      </c>
      <c r="EQ36" s="39"/>
      <c r="ER36" s="41"/>
      <c r="ES36" s="41"/>
      <c r="ET36" s="41"/>
      <c r="EU36" s="44" t="str">
        <f t="shared" ca="1" si="80"/>
        <v/>
      </c>
      <c r="EV36" s="39"/>
      <c r="EW36" s="41"/>
      <c r="EX36" s="41"/>
      <c r="EY36" s="41"/>
      <c r="EZ36" s="44" t="str">
        <f t="shared" ca="1" si="81"/>
        <v/>
      </c>
      <c r="FA36" s="39"/>
      <c r="FB36" s="41"/>
      <c r="FC36" s="41"/>
      <c r="FD36" s="41"/>
      <c r="FE36" s="44" t="str">
        <f t="shared" ca="1" si="82"/>
        <v/>
      </c>
      <c r="FF36" s="39"/>
      <c r="FG36" s="41"/>
      <c r="FH36" s="41"/>
      <c r="FI36" s="41"/>
      <c r="FJ36" s="44" t="str">
        <f t="shared" ca="1" si="83"/>
        <v/>
      </c>
      <c r="FK36" s="39"/>
      <c r="FL36" s="41"/>
      <c r="FM36" s="41"/>
      <c r="FN36" s="41"/>
      <c r="FO36" s="44" t="str">
        <f t="shared" ca="1" si="84"/>
        <v/>
      </c>
      <c r="FP36" s="39"/>
      <c r="FQ36" s="41"/>
      <c r="FR36" s="41"/>
      <c r="FS36" s="41"/>
      <c r="FT36" s="44" t="str">
        <f t="shared" ca="1" si="85"/>
        <v/>
      </c>
      <c r="FU36" s="39"/>
      <c r="FV36" s="41"/>
      <c r="FW36" s="41"/>
      <c r="FX36" s="41"/>
      <c r="FY36" s="44" t="str">
        <f t="shared" ca="1" si="86"/>
        <v/>
      </c>
      <c r="FZ36" s="39"/>
      <c r="GA36" s="41"/>
      <c r="GB36" s="41"/>
      <c r="GC36" s="41"/>
      <c r="GD36" s="44" t="str">
        <f t="shared" ca="1" si="87"/>
        <v/>
      </c>
      <c r="GE36" s="39"/>
      <c r="GF36" s="41"/>
      <c r="GG36" s="41"/>
      <c r="GH36" s="41"/>
      <c r="GI36" s="44" t="str">
        <f t="shared" ca="1" si="88"/>
        <v/>
      </c>
      <c r="GJ36" s="39"/>
      <c r="GK36" s="41"/>
      <c r="GL36" s="41"/>
      <c r="GM36" s="41"/>
      <c r="GN36" s="44" t="str">
        <f t="shared" ca="1" si="89"/>
        <v/>
      </c>
      <c r="GO36" s="39"/>
      <c r="GP36" s="41"/>
      <c r="GQ36" s="41"/>
      <c r="GR36" s="41"/>
      <c r="GS36" s="44" t="str">
        <f t="shared" ca="1" si="90"/>
        <v/>
      </c>
      <c r="GT36" s="39"/>
      <c r="GU36" s="41"/>
      <c r="GV36" s="41"/>
      <c r="GW36" s="41"/>
      <c r="GX36" s="44" t="str">
        <f t="shared" ca="1" si="91"/>
        <v/>
      </c>
      <c r="GY36" s="39"/>
      <c r="GZ36" s="41"/>
      <c r="HA36" s="41"/>
      <c r="HB36" s="41"/>
      <c r="HC36" s="44" t="str">
        <f t="shared" ca="1" si="92"/>
        <v/>
      </c>
      <c r="HD36" s="39"/>
      <c r="HE36" s="41"/>
      <c r="HF36" s="41"/>
      <c r="HG36" s="41"/>
      <c r="HH36" s="44" t="str">
        <f t="shared" ca="1" si="93"/>
        <v/>
      </c>
      <c r="HI36" s="39"/>
      <c r="HJ36" s="41"/>
      <c r="HK36" s="41"/>
      <c r="HL36" s="41"/>
      <c r="HM36" s="44" t="str">
        <f t="shared" ca="1" si="94"/>
        <v/>
      </c>
      <c r="HN36" s="39"/>
      <c r="HO36" s="41"/>
      <c r="HP36" s="41"/>
      <c r="HQ36" s="41"/>
      <c r="HR36" s="44" t="str">
        <f t="shared" ca="1" si="95"/>
        <v/>
      </c>
      <c r="HS36" s="39"/>
      <c r="HT36" s="41"/>
      <c r="HU36" s="41"/>
      <c r="HV36" s="41"/>
      <c r="HW36" s="44" t="str">
        <f t="shared" ca="1" si="96"/>
        <v/>
      </c>
      <c r="HX36" s="39"/>
      <c r="HY36" s="41"/>
      <c r="HZ36" s="41"/>
      <c r="IA36" s="41"/>
      <c r="IB36" s="44" t="str">
        <f t="shared" ca="1" si="97"/>
        <v/>
      </c>
      <c r="IC36" s="39"/>
      <c r="ID36" s="41"/>
      <c r="IE36" s="41"/>
      <c r="IF36" s="41"/>
      <c r="IG36" s="44" t="str">
        <f t="shared" ca="1" si="98"/>
        <v/>
      </c>
      <c r="IH36" s="39"/>
      <c r="II36" s="41"/>
      <c r="IJ36" s="41"/>
      <c r="IK36" s="41"/>
      <c r="IL36" s="44" t="str">
        <f t="shared" ca="1" si="99"/>
        <v/>
      </c>
      <c r="IM36" s="39"/>
      <c r="IN36" s="41"/>
      <c r="IO36" s="41"/>
      <c r="IP36" s="41"/>
    </row>
    <row r="37" spans="1:250" s="24" customFormat="1" x14ac:dyDescent="0.2"/>
    <row r="38" spans="1:250" s="24" customFormat="1" x14ac:dyDescent="0.2"/>
    <row r="39" spans="1:250" s="24" customFormat="1" x14ac:dyDescent="0.2"/>
  </sheetData>
  <sheetProtection algorithmName="SHA-512" hashValue="5jxBsd3Cu4U5+m6bGKceil8bXW4IzdMvYeR2hMeANSox73+D3069Lh/rKZnOhqWgge11JxB3R5N+1+qP+qP6og==" saltValue="nXnTyp0mHf1ZxvjPGPDcPQ==" spinCount="100000" sheet="1" selectLockedCells="1"/>
  <mergeCells count="700">
    <mergeCell ref="IM25:IN25"/>
    <mergeCell ref="IO25:IP25"/>
    <mergeCell ref="HS25:HT25"/>
    <mergeCell ref="HU25:HV25"/>
    <mergeCell ref="HX25:HY25"/>
    <mergeCell ref="HZ25:IA25"/>
    <mergeCell ref="IC25:ID25"/>
    <mergeCell ref="HN25:HO25"/>
    <mergeCell ref="HP25:HQ25"/>
    <mergeCell ref="GY22:HB22"/>
    <mergeCell ref="GY23:GZ23"/>
    <mergeCell ref="HA23:HB23"/>
    <mergeCell ref="HD23:HE23"/>
    <mergeCell ref="HF23:HG23"/>
    <mergeCell ref="HI23:HJ23"/>
    <mergeCell ref="GY7:GZ7"/>
    <mergeCell ref="HA7:HB7"/>
    <mergeCell ref="HD7:HE7"/>
    <mergeCell ref="HF7:HG7"/>
    <mergeCell ref="HI7:HJ7"/>
    <mergeCell ref="GY24:GZ24"/>
    <mergeCell ref="HA24:HB24"/>
    <mergeCell ref="HD24:HE24"/>
    <mergeCell ref="HF24:HG24"/>
    <mergeCell ref="HI24:HJ24"/>
    <mergeCell ref="GY25:GZ25"/>
    <mergeCell ref="HA25:HB25"/>
    <mergeCell ref="HD25:HE25"/>
    <mergeCell ref="HF25:HG25"/>
    <mergeCell ref="HI25:HJ25"/>
    <mergeCell ref="HK25:HL25"/>
    <mergeCell ref="IC24:ID24"/>
    <mergeCell ref="IE24:IF24"/>
    <mergeCell ref="IH24:II24"/>
    <mergeCell ref="IJ24:IK24"/>
    <mergeCell ref="IH25:II25"/>
    <mergeCell ref="IJ25:IK25"/>
    <mergeCell ref="IE25:IF25"/>
    <mergeCell ref="HN24:HO24"/>
    <mergeCell ref="HP24:HQ24"/>
    <mergeCell ref="HS24:HT24"/>
    <mergeCell ref="HU24:HV24"/>
    <mergeCell ref="HX24:HY24"/>
    <mergeCell ref="HZ24:IA24"/>
    <mergeCell ref="HK24:HL24"/>
    <mergeCell ref="IO23:IP23"/>
    <mergeCell ref="HS23:HT23"/>
    <mergeCell ref="HU23:HV23"/>
    <mergeCell ref="HX23:HY23"/>
    <mergeCell ref="HZ23:IA23"/>
    <mergeCell ref="IC23:ID23"/>
    <mergeCell ref="IE23:IF23"/>
    <mergeCell ref="IM24:IN24"/>
    <mergeCell ref="IO24:IP24"/>
    <mergeCell ref="IH23:II23"/>
    <mergeCell ref="IJ23:IK23"/>
    <mergeCell ref="IM23:IN23"/>
    <mergeCell ref="HK23:HL23"/>
    <mergeCell ref="HD22:HG22"/>
    <mergeCell ref="HI22:HL22"/>
    <mergeCell ref="HN22:HQ22"/>
    <mergeCell ref="HS22:HV22"/>
    <mergeCell ref="HN23:HO23"/>
    <mergeCell ref="HP23:HQ23"/>
    <mergeCell ref="IC22:IF22"/>
    <mergeCell ref="IH22:IK22"/>
    <mergeCell ref="IM22:IP22"/>
    <mergeCell ref="IO7:IP7"/>
    <mergeCell ref="HN7:HO7"/>
    <mergeCell ref="HP7:HQ7"/>
    <mergeCell ref="HS7:HT7"/>
    <mergeCell ref="HU7:HV7"/>
    <mergeCell ref="HX7:HY7"/>
    <mergeCell ref="HZ7:IA7"/>
    <mergeCell ref="HX22:IA22"/>
    <mergeCell ref="HK7:HL7"/>
    <mergeCell ref="IM6:IN6"/>
    <mergeCell ref="IO6:IP6"/>
    <mergeCell ref="HS6:HT6"/>
    <mergeCell ref="HU6:HV6"/>
    <mergeCell ref="HX6:HY6"/>
    <mergeCell ref="HZ6:IA6"/>
    <mergeCell ref="IC6:ID6"/>
    <mergeCell ref="IE6:IF6"/>
    <mergeCell ref="IC7:ID7"/>
    <mergeCell ref="IE7:IF7"/>
    <mergeCell ref="IH7:II7"/>
    <mergeCell ref="IJ7:IK7"/>
    <mergeCell ref="IM7:IN7"/>
    <mergeCell ref="IH6:II6"/>
    <mergeCell ref="IJ6:IK6"/>
    <mergeCell ref="GY6:GZ6"/>
    <mergeCell ref="HA6:HB6"/>
    <mergeCell ref="HD6:HE6"/>
    <mergeCell ref="HF6:HG6"/>
    <mergeCell ref="HI6:HJ6"/>
    <mergeCell ref="HK6:HL6"/>
    <mergeCell ref="HN6:HO6"/>
    <mergeCell ref="HP6:HQ6"/>
    <mergeCell ref="IC5:ID5"/>
    <mergeCell ref="GY5:GZ5"/>
    <mergeCell ref="HA5:HB5"/>
    <mergeCell ref="HD5:HE5"/>
    <mergeCell ref="HF5:HG5"/>
    <mergeCell ref="HI5:HJ5"/>
    <mergeCell ref="HK5:HL5"/>
    <mergeCell ref="IM5:IN5"/>
    <mergeCell ref="IO5:IP5"/>
    <mergeCell ref="HN5:HO5"/>
    <mergeCell ref="HP5:HQ5"/>
    <mergeCell ref="HS5:HT5"/>
    <mergeCell ref="HU5:HV5"/>
    <mergeCell ref="HX5:HY5"/>
    <mergeCell ref="HZ5:IA5"/>
    <mergeCell ref="IC4:IF4"/>
    <mergeCell ref="IH4:IK4"/>
    <mergeCell ref="IM4:IP4"/>
    <mergeCell ref="GY4:HB4"/>
    <mergeCell ref="HD4:HG4"/>
    <mergeCell ref="HI4:HL4"/>
    <mergeCell ref="HN4:HQ4"/>
    <mergeCell ref="HS4:HV4"/>
    <mergeCell ref="HX4:IA4"/>
    <mergeCell ref="IE5:IF5"/>
    <mergeCell ref="IH5:II5"/>
    <mergeCell ref="IJ5:IK5"/>
    <mergeCell ref="GL25:GM25"/>
    <mergeCell ref="GO25:GP25"/>
    <mergeCell ref="GQ25:GR25"/>
    <mergeCell ref="GT25:GU25"/>
    <mergeCell ref="GV25:GW25"/>
    <mergeCell ref="FU25:FV25"/>
    <mergeCell ref="FW25:FX25"/>
    <mergeCell ref="FZ25:GA25"/>
    <mergeCell ref="GB25:GC25"/>
    <mergeCell ref="GE25:GF25"/>
    <mergeCell ref="GG25:GH25"/>
    <mergeCell ref="GV24:GW24"/>
    <mergeCell ref="FA25:FB25"/>
    <mergeCell ref="FC25:FD25"/>
    <mergeCell ref="FF25:FG25"/>
    <mergeCell ref="FH25:FI25"/>
    <mergeCell ref="FK25:FL25"/>
    <mergeCell ref="FM25:FN25"/>
    <mergeCell ref="FP25:FQ25"/>
    <mergeCell ref="FR25:FS25"/>
    <mergeCell ref="GE24:GF24"/>
    <mergeCell ref="GG24:GH24"/>
    <mergeCell ref="GJ24:GK24"/>
    <mergeCell ref="GL24:GM24"/>
    <mergeCell ref="GO24:GP24"/>
    <mergeCell ref="GQ24:GR24"/>
    <mergeCell ref="FP24:FQ24"/>
    <mergeCell ref="FR24:FS24"/>
    <mergeCell ref="FU24:FV24"/>
    <mergeCell ref="FW24:FX24"/>
    <mergeCell ref="FZ24:GA24"/>
    <mergeCell ref="GB24:GC24"/>
    <mergeCell ref="FA24:FB24"/>
    <mergeCell ref="FC24:FD24"/>
    <mergeCell ref="GJ25:GK25"/>
    <mergeCell ref="FF24:FG24"/>
    <mergeCell ref="FH24:FI24"/>
    <mergeCell ref="FK24:FL24"/>
    <mergeCell ref="FM24:FN24"/>
    <mergeCell ref="GJ23:GK23"/>
    <mergeCell ref="GL23:GM23"/>
    <mergeCell ref="GO23:GP23"/>
    <mergeCell ref="GQ23:GR23"/>
    <mergeCell ref="GT23:GU23"/>
    <mergeCell ref="GT24:GU24"/>
    <mergeCell ref="GV23:GW23"/>
    <mergeCell ref="FU23:FV23"/>
    <mergeCell ref="FW23:FX23"/>
    <mergeCell ref="FZ23:GA23"/>
    <mergeCell ref="GB23:GC23"/>
    <mergeCell ref="GE23:GF23"/>
    <mergeCell ref="GG23:GH23"/>
    <mergeCell ref="GO22:GR22"/>
    <mergeCell ref="GT22:GW22"/>
    <mergeCell ref="FA23:FB23"/>
    <mergeCell ref="FC23:FD23"/>
    <mergeCell ref="FF23:FG23"/>
    <mergeCell ref="FH23:FI23"/>
    <mergeCell ref="FK23:FL23"/>
    <mergeCell ref="FM23:FN23"/>
    <mergeCell ref="FP23:FQ23"/>
    <mergeCell ref="FR23:FS23"/>
    <mergeCell ref="GT7:GU7"/>
    <mergeCell ref="FH7:FI7"/>
    <mergeCell ref="FK7:FL7"/>
    <mergeCell ref="FM7:FN7"/>
    <mergeCell ref="GV7:GW7"/>
    <mergeCell ref="FA22:FD22"/>
    <mergeCell ref="FF22:FI22"/>
    <mergeCell ref="FK22:FN22"/>
    <mergeCell ref="FP22:FS22"/>
    <mergeCell ref="FU22:FX22"/>
    <mergeCell ref="FZ22:GC22"/>
    <mergeCell ref="GE22:GH22"/>
    <mergeCell ref="GJ22:GM22"/>
    <mergeCell ref="GE7:GF7"/>
    <mergeCell ref="GG7:GH7"/>
    <mergeCell ref="GJ7:GK7"/>
    <mergeCell ref="GL7:GM7"/>
    <mergeCell ref="GO7:GP7"/>
    <mergeCell ref="GQ7:GR7"/>
    <mergeCell ref="FP7:FQ7"/>
    <mergeCell ref="FR7:FS7"/>
    <mergeCell ref="FU7:FV7"/>
    <mergeCell ref="FW7:FX7"/>
    <mergeCell ref="FZ7:GA7"/>
    <mergeCell ref="GB7:GC7"/>
    <mergeCell ref="FA7:FB7"/>
    <mergeCell ref="FC7:FD7"/>
    <mergeCell ref="FF7:FG7"/>
    <mergeCell ref="GJ6:GK6"/>
    <mergeCell ref="GL6:GM6"/>
    <mergeCell ref="GO6:GP6"/>
    <mergeCell ref="GQ6:GR6"/>
    <mergeCell ref="GT6:GU6"/>
    <mergeCell ref="GV6:GW6"/>
    <mergeCell ref="FU6:FV6"/>
    <mergeCell ref="FW6:FX6"/>
    <mergeCell ref="FZ6:GA6"/>
    <mergeCell ref="GB6:GC6"/>
    <mergeCell ref="GE6:GF6"/>
    <mergeCell ref="GG6:GH6"/>
    <mergeCell ref="FA6:FB6"/>
    <mergeCell ref="FC6:FD6"/>
    <mergeCell ref="FF6:FG6"/>
    <mergeCell ref="FH6:FI6"/>
    <mergeCell ref="FK6:FL6"/>
    <mergeCell ref="FM6:FN6"/>
    <mergeCell ref="FP6:FQ6"/>
    <mergeCell ref="FR6:FS6"/>
    <mergeCell ref="GE5:GF5"/>
    <mergeCell ref="FP5:FQ5"/>
    <mergeCell ref="FR5:FS5"/>
    <mergeCell ref="FU5:FV5"/>
    <mergeCell ref="FW5:FX5"/>
    <mergeCell ref="FZ5:GA5"/>
    <mergeCell ref="GB5:GC5"/>
    <mergeCell ref="GE4:GH4"/>
    <mergeCell ref="GJ4:GM4"/>
    <mergeCell ref="GO4:GR4"/>
    <mergeCell ref="GT4:GW4"/>
    <mergeCell ref="FA5:FB5"/>
    <mergeCell ref="FC5:FD5"/>
    <mergeCell ref="FF5:FG5"/>
    <mergeCell ref="FH5:FI5"/>
    <mergeCell ref="FK5:FL5"/>
    <mergeCell ref="FM5:FN5"/>
    <mergeCell ref="FA4:FD4"/>
    <mergeCell ref="FF4:FI4"/>
    <mergeCell ref="FK4:FN4"/>
    <mergeCell ref="FP4:FS4"/>
    <mergeCell ref="FU4:FX4"/>
    <mergeCell ref="FZ4:GC4"/>
    <mergeCell ref="GT5:GU5"/>
    <mergeCell ref="GV5:GW5"/>
    <mergeCell ref="GG5:GH5"/>
    <mergeCell ref="GJ5:GK5"/>
    <mergeCell ref="GL5:GM5"/>
    <mergeCell ref="GO5:GP5"/>
    <mergeCell ref="GQ5:GR5"/>
    <mergeCell ref="EN25:EO25"/>
    <mergeCell ref="EQ25:ER25"/>
    <mergeCell ref="ES25:ET25"/>
    <mergeCell ref="EV25:EW25"/>
    <mergeCell ref="EX25:EY25"/>
    <mergeCell ref="DW25:DX25"/>
    <mergeCell ref="DY25:DZ25"/>
    <mergeCell ref="EB25:EC25"/>
    <mergeCell ref="ED25:EE25"/>
    <mergeCell ref="EG25:EH25"/>
    <mergeCell ref="EI25:EJ25"/>
    <mergeCell ref="EX24:EY24"/>
    <mergeCell ref="DC25:DD25"/>
    <mergeCell ref="DE25:DF25"/>
    <mergeCell ref="DH25:DI25"/>
    <mergeCell ref="DJ25:DK25"/>
    <mergeCell ref="DM25:DN25"/>
    <mergeCell ref="DO25:DP25"/>
    <mergeCell ref="DR25:DS25"/>
    <mergeCell ref="DT25:DU25"/>
    <mergeCell ref="EG24:EH24"/>
    <mergeCell ref="EI24:EJ24"/>
    <mergeCell ref="EL24:EM24"/>
    <mergeCell ref="EN24:EO24"/>
    <mergeCell ref="EQ24:ER24"/>
    <mergeCell ref="ES24:ET24"/>
    <mergeCell ref="DR24:DS24"/>
    <mergeCell ref="DT24:DU24"/>
    <mergeCell ref="DW24:DX24"/>
    <mergeCell ref="DY24:DZ24"/>
    <mergeCell ref="EB24:EC24"/>
    <mergeCell ref="ED24:EE24"/>
    <mergeCell ref="DC24:DD24"/>
    <mergeCell ref="DE24:DF24"/>
    <mergeCell ref="EL25:EM25"/>
    <mergeCell ref="DH24:DI24"/>
    <mergeCell ref="DJ24:DK24"/>
    <mergeCell ref="DM24:DN24"/>
    <mergeCell ref="DO24:DP24"/>
    <mergeCell ref="EL23:EM23"/>
    <mergeCell ref="EN23:EO23"/>
    <mergeCell ref="EQ23:ER23"/>
    <mergeCell ref="ES23:ET23"/>
    <mergeCell ref="EV23:EW23"/>
    <mergeCell ref="EV24:EW24"/>
    <mergeCell ref="EX23:EY23"/>
    <mergeCell ref="DW23:DX23"/>
    <mergeCell ref="DY23:DZ23"/>
    <mergeCell ref="EB23:EC23"/>
    <mergeCell ref="ED23:EE23"/>
    <mergeCell ref="EG23:EH23"/>
    <mergeCell ref="EI23:EJ23"/>
    <mergeCell ref="EQ22:ET22"/>
    <mergeCell ref="EV22:EY22"/>
    <mergeCell ref="DC23:DD23"/>
    <mergeCell ref="DE23:DF23"/>
    <mergeCell ref="DH23:DI23"/>
    <mergeCell ref="DJ23:DK23"/>
    <mergeCell ref="DM23:DN23"/>
    <mergeCell ref="DO23:DP23"/>
    <mergeCell ref="DR23:DS23"/>
    <mergeCell ref="DT23:DU23"/>
    <mergeCell ref="EV7:EW7"/>
    <mergeCell ref="DJ7:DK7"/>
    <mergeCell ref="DM7:DN7"/>
    <mergeCell ref="DO7:DP7"/>
    <mergeCell ref="EX7:EY7"/>
    <mergeCell ref="DC22:DF22"/>
    <mergeCell ref="DH22:DK22"/>
    <mergeCell ref="DM22:DP22"/>
    <mergeCell ref="DR22:DU22"/>
    <mergeCell ref="DW22:DZ22"/>
    <mergeCell ref="EB22:EE22"/>
    <mergeCell ref="EG22:EJ22"/>
    <mergeCell ref="EL22:EO22"/>
    <mergeCell ref="EG7:EH7"/>
    <mergeCell ref="EI7:EJ7"/>
    <mergeCell ref="EL7:EM7"/>
    <mergeCell ref="EN7:EO7"/>
    <mergeCell ref="EQ7:ER7"/>
    <mergeCell ref="ES7:ET7"/>
    <mergeCell ref="DR7:DS7"/>
    <mergeCell ref="DT7:DU7"/>
    <mergeCell ref="DW7:DX7"/>
    <mergeCell ref="DY7:DZ7"/>
    <mergeCell ref="EB7:EC7"/>
    <mergeCell ref="ED7:EE7"/>
    <mergeCell ref="DC7:DD7"/>
    <mergeCell ref="DE7:DF7"/>
    <mergeCell ref="DH7:DI7"/>
    <mergeCell ref="EL6:EM6"/>
    <mergeCell ref="EN6:EO6"/>
    <mergeCell ref="EQ6:ER6"/>
    <mergeCell ref="ES6:ET6"/>
    <mergeCell ref="EV6:EW6"/>
    <mergeCell ref="EX6:EY6"/>
    <mergeCell ref="DW6:DX6"/>
    <mergeCell ref="DY6:DZ6"/>
    <mergeCell ref="EB6:EC6"/>
    <mergeCell ref="ED6:EE6"/>
    <mergeCell ref="EG6:EH6"/>
    <mergeCell ref="EI6:EJ6"/>
    <mergeCell ref="DC6:DD6"/>
    <mergeCell ref="DE6:DF6"/>
    <mergeCell ref="DH6:DI6"/>
    <mergeCell ref="DJ6:DK6"/>
    <mergeCell ref="DM6:DN6"/>
    <mergeCell ref="DO6:DP6"/>
    <mergeCell ref="DR6:DS6"/>
    <mergeCell ref="DT6:DU6"/>
    <mergeCell ref="EG5:EH5"/>
    <mergeCell ref="DR5:DS5"/>
    <mergeCell ref="DT5:DU5"/>
    <mergeCell ref="DW5:DX5"/>
    <mergeCell ref="DY5:DZ5"/>
    <mergeCell ref="EB5:EC5"/>
    <mergeCell ref="ED5:EE5"/>
    <mergeCell ref="EG4:EJ4"/>
    <mergeCell ref="EL4:EO4"/>
    <mergeCell ref="EQ4:ET4"/>
    <mergeCell ref="EV4:EY4"/>
    <mergeCell ref="DC5:DD5"/>
    <mergeCell ref="DE5:DF5"/>
    <mergeCell ref="DH5:DI5"/>
    <mergeCell ref="DJ5:DK5"/>
    <mergeCell ref="DM5:DN5"/>
    <mergeCell ref="DO5:DP5"/>
    <mergeCell ref="DC4:DF4"/>
    <mergeCell ref="DH4:DK4"/>
    <mergeCell ref="DM4:DP4"/>
    <mergeCell ref="DR4:DU4"/>
    <mergeCell ref="DW4:DZ4"/>
    <mergeCell ref="EB4:EE4"/>
    <mergeCell ref="EV5:EW5"/>
    <mergeCell ref="EX5:EY5"/>
    <mergeCell ref="EI5:EJ5"/>
    <mergeCell ref="EL5:EM5"/>
    <mergeCell ref="EN5:EO5"/>
    <mergeCell ref="EQ5:ER5"/>
    <mergeCell ref="ES5:ET5"/>
    <mergeCell ref="CP25:CQ25"/>
    <mergeCell ref="CS25:CT25"/>
    <mergeCell ref="CU25:CV25"/>
    <mergeCell ref="CX25:CY25"/>
    <mergeCell ref="CZ25:DA25"/>
    <mergeCell ref="BY25:BZ25"/>
    <mergeCell ref="CA25:CB25"/>
    <mergeCell ref="CD25:CE25"/>
    <mergeCell ref="CF25:CG25"/>
    <mergeCell ref="CI25:CJ25"/>
    <mergeCell ref="CK25:CL25"/>
    <mergeCell ref="CZ24:DA24"/>
    <mergeCell ref="BE25:BF25"/>
    <mergeCell ref="BG25:BH25"/>
    <mergeCell ref="BJ25:BK25"/>
    <mergeCell ref="BL25:BM25"/>
    <mergeCell ref="BO25:BP25"/>
    <mergeCell ref="BQ25:BR25"/>
    <mergeCell ref="BT25:BU25"/>
    <mergeCell ref="BV25:BW25"/>
    <mergeCell ref="CI24:CJ24"/>
    <mergeCell ref="CK24:CL24"/>
    <mergeCell ref="CN24:CO24"/>
    <mergeCell ref="CP24:CQ24"/>
    <mergeCell ref="CS24:CT24"/>
    <mergeCell ref="CU24:CV24"/>
    <mergeCell ref="BT24:BU24"/>
    <mergeCell ref="BV24:BW24"/>
    <mergeCell ref="BY24:BZ24"/>
    <mergeCell ref="CA24:CB24"/>
    <mergeCell ref="CD24:CE24"/>
    <mergeCell ref="CF24:CG24"/>
    <mergeCell ref="BE24:BF24"/>
    <mergeCell ref="BG24:BH24"/>
    <mergeCell ref="CN25:CO25"/>
    <mergeCell ref="BJ24:BK24"/>
    <mergeCell ref="BL24:BM24"/>
    <mergeCell ref="BO24:BP24"/>
    <mergeCell ref="BQ24:BR24"/>
    <mergeCell ref="CN23:CO23"/>
    <mergeCell ref="CP23:CQ23"/>
    <mergeCell ref="CS23:CT23"/>
    <mergeCell ref="CU23:CV23"/>
    <mergeCell ref="CX23:CY23"/>
    <mergeCell ref="CX24:CY24"/>
    <mergeCell ref="CZ23:DA23"/>
    <mergeCell ref="BY23:BZ23"/>
    <mergeCell ref="CA23:CB23"/>
    <mergeCell ref="CD23:CE23"/>
    <mergeCell ref="CF23:CG23"/>
    <mergeCell ref="CI23:CJ23"/>
    <mergeCell ref="CK23:CL23"/>
    <mergeCell ref="CS22:CV22"/>
    <mergeCell ref="CX22:DA22"/>
    <mergeCell ref="BE23:BF23"/>
    <mergeCell ref="BG23:BH23"/>
    <mergeCell ref="BJ23:BK23"/>
    <mergeCell ref="BL23:BM23"/>
    <mergeCell ref="BO23:BP23"/>
    <mergeCell ref="BQ23:BR23"/>
    <mergeCell ref="BT23:BU23"/>
    <mergeCell ref="BV23:BW23"/>
    <mergeCell ref="CX7:CY7"/>
    <mergeCell ref="BL7:BM7"/>
    <mergeCell ref="BO7:BP7"/>
    <mergeCell ref="BQ7:BR7"/>
    <mergeCell ref="CZ7:DA7"/>
    <mergeCell ref="BE22:BH22"/>
    <mergeCell ref="BJ22:BM22"/>
    <mergeCell ref="BO22:BR22"/>
    <mergeCell ref="BT22:BW22"/>
    <mergeCell ref="BY22:CB22"/>
    <mergeCell ref="CD22:CG22"/>
    <mergeCell ref="CI22:CL22"/>
    <mergeCell ref="CN22:CQ22"/>
    <mergeCell ref="CI7:CJ7"/>
    <mergeCell ref="CK7:CL7"/>
    <mergeCell ref="CN7:CO7"/>
    <mergeCell ref="CP7:CQ7"/>
    <mergeCell ref="CS7:CT7"/>
    <mergeCell ref="CU7:CV7"/>
    <mergeCell ref="BT7:BU7"/>
    <mergeCell ref="BV7:BW7"/>
    <mergeCell ref="BY7:BZ7"/>
    <mergeCell ref="CA7:CB7"/>
    <mergeCell ref="CD7:CE7"/>
    <mergeCell ref="CF7:CG7"/>
    <mergeCell ref="BE7:BF7"/>
    <mergeCell ref="BG7:BH7"/>
    <mergeCell ref="BJ7:BK7"/>
    <mergeCell ref="CN6:CO6"/>
    <mergeCell ref="CP6:CQ6"/>
    <mergeCell ref="CS6:CT6"/>
    <mergeCell ref="CU6:CV6"/>
    <mergeCell ref="CX6:CY6"/>
    <mergeCell ref="CZ6:DA6"/>
    <mergeCell ref="BY6:BZ6"/>
    <mergeCell ref="CA6:CB6"/>
    <mergeCell ref="CD6:CE6"/>
    <mergeCell ref="CF6:CG6"/>
    <mergeCell ref="CI6:CJ6"/>
    <mergeCell ref="CK6:CL6"/>
    <mergeCell ref="BE6:BF6"/>
    <mergeCell ref="BG6:BH6"/>
    <mergeCell ref="BJ6:BK6"/>
    <mergeCell ref="BL6:BM6"/>
    <mergeCell ref="BO6:BP6"/>
    <mergeCell ref="BQ6:BR6"/>
    <mergeCell ref="BT6:BU6"/>
    <mergeCell ref="BV6:BW6"/>
    <mergeCell ref="CI5:CJ5"/>
    <mergeCell ref="BT5:BU5"/>
    <mergeCell ref="BV5:BW5"/>
    <mergeCell ref="BY5:BZ5"/>
    <mergeCell ref="CA5:CB5"/>
    <mergeCell ref="CD5:CE5"/>
    <mergeCell ref="CF5:CG5"/>
    <mergeCell ref="CI4:CL4"/>
    <mergeCell ref="CN4:CQ4"/>
    <mergeCell ref="CS4:CV4"/>
    <mergeCell ref="CX4:DA4"/>
    <mergeCell ref="BE5:BF5"/>
    <mergeCell ref="BG5:BH5"/>
    <mergeCell ref="BJ5:BK5"/>
    <mergeCell ref="BL5:BM5"/>
    <mergeCell ref="BO5:BP5"/>
    <mergeCell ref="BQ5:BR5"/>
    <mergeCell ref="BE4:BH4"/>
    <mergeCell ref="BJ4:BM4"/>
    <mergeCell ref="BO4:BR4"/>
    <mergeCell ref="BT4:BW4"/>
    <mergeCell ref="BY4:CB4"/>
    <mergeCell ref="CD4:CG4"/>
    <mergeCell ref="CX5:CY5"/>
    <mergeCell ref="CZ5:DA5"/>
    <mergeCell ref="CK5:CL5"/>
    <mergeCell ref="CN5:CO5"/>
    <mergeCell ref="CP5:CQ5"/>
    <mergeCell ref="CS5:CT5"/>
    <mergeCell ref="CU5:CV5"/>
    <mergeCell ref="AZ22:BC22"/>
    <mergeCell ref="AZ23:BA23"/>
    <mergeCell ref="BB23:BC23"/>
    <mergeCell ref="AZ24:BA24"/>
    <mergeCell ref="BB24:BC24"/>
    <mergeCell ref="AZ25:BA25"/>
    <mergeCell ref="BB25:BC25"/>
    <mergeCell ref="AZ4:BC4"/>
    <mergeCell ref="AZ5:BA5"/>
    <mergeCell ref="BB5:BC5"/>
    <mergeCell ref="AZ6:BA6"/>
    <mergeCell ref="BB6:BC6"/>
    <mergeCell ref="AZ7:BA7"/>
    <mergeCell ref="BB7:BC7"/>
    <mergeCell ref="AU22:AX22"/>
    <mergeCell ref="AU23:AV23"/>
    <mergeCell ref="AW23:AX23"/>
    <mergeCell ref="AU24:AV24"/>
    <mergeCell ref="AW24:AX24"/>
    <mergeCell ref="AU25:AV25"/>
    <mergeCell ref="AW25:AX25"/>
    <mergeCell ref="AU4:AX4"/>
    <mergeCell ref="AU5:AV5"/>
    <mergeCell ref="AW5:AX5"/>
    <mergeCell ref="AU6:AV6"/>
    <mergeCell ref="AW6:AX6"/>
    <mergeCell ref="AU7:AV7"/>
    <mergeCell ref="AW7:AX7"/>
    <mergeCell ref="AP22:AS22"/>
    <mergeCell ref="AP23:AQ23"/>
    <mergeCell ref="AR23:AS23"/>
    <mergeCell ref="AP24:AQ24"/>
    <mergeCell ref="AR24:AS24"/>
    <mergeCell ref="AP25:AQ25"/>
    <mergeCell ref="AR25:AS25"/>
    <mergeCell ref="AP4:AS4"/>
    <mergeCell ref="AP5:AQ5"/>
    <mergeCell ref="AR5:AS5"/>
    <mergeCell ref="AP6:AQ6"/>
    <mergeCell ref="AR6:AS6"/>
    <mergeCell ref="AP7:AQ7"/>
    <mergeCell ref="AR7:AS7"/>
    <mergeCell ref="AK22:AN22"/>
    <mergeCell ref="AK23:AL23"/>
    <mergeCell ref="AM23:AN23"/>
    <mergeCell ref="AK24:AL24"/>
    <mergeCell ref="AM24:AN24"/>
    <mergeCell ref="AK25:AL25"/>
    <mergeCell ref="AM25:AN25"/>
    <mergeCell ref="AK4:AN4"/>
    <mergeCell ref="AK5:AL5"/>
    <mergeCell ref="AM5:AN5"/>
    <mergeCell ref="AK6:AL6"/>
    <mergeCell ref="AM6:AN6"/>
    <mergeCell ref="AK7:AL7"/>
    <mergeCell ref="AM7:AN7"/>
    <mergeCell ref="AF22:AI22"/>
    <mergeCell ref="AF23:AG23"/>
    <mergeCell ref="AH23:AI23"/>
    <mergeCell ref="AF24:AG24"/>
    <mergeCell ref="AH24:AI24"/>
    <mergeCell ref="AF25:AG25"/>
    <mergeCell ref="AH25:AI25"/>
    <mergeCell ref="AF4:AI4"/>
    <mergeCell ref="AF5:AG5"/>
    <mergeCell ref="AH5:AI5"/>
    <mergeCell ref="AF6:AG6"/>
    <mergeCell ref="AH6:AI6"/>
    <mergeCell ref="AF7:AG7"/>
    <mergeCell ref="AH7:AI7"/>
    <mergeCell ref="AA22:AD22"/>
    <mergeCell ref="AA23:AB23"/>
    <mergeCell ref="AC23:AD23"/>
    <mergeCell ref="AA24:AB24"/>
    <mergeCell ref="AC24:AD24"/>
    <mergeCell ref="AA25:AB25"/>
    <mergeCell ref="AC25:AD25"/>
    <mergeCell ref="AA4:AD4"/>
    <mergeCell ref="AA5:AB5"/>
    <mergeCell ref="AC5:AD5"/>
    <mergeCell ref="AA6:AB6"/>
    <mergeCell ref="AC6:AD6"/>
    <mergeCell ref="AA7:AB7"/>
    <mergeCell ref="AC7:AD7"/>
    <mergeCell ref="V22:Y22"/>
    <mergeCell ref="V23:W23"/>
    <mergeCell ref="X23:Y23"/>
    <mergeCell ref="V24:W24"/>
    <mergeCell ref="X24:Y24"/>
    <mergeCell ref="V25:W25"/>
    <mergeCell ref="X25:Y25"/>
    <mergeCell ref="V4:Y4"/>
    <mergeCell ref="V5:W5"/>
    <mergeCell ref="X5:Y5"/>
    <mergeCell ref="V6:W6"/>
    <mergeCell ref="X6:Y6"/>
    <mergeCell ref="V7:W7"/>
    <mergeCell ref="X7:Y7"/>
    <mergeCell ref="Q22:T22"/>
    <mergeCell ref="Q23:R23"/>
    <mergeCell ref="S23:T23"/>
    <mergeCell ref="Q24:R24"/>
    <mergeCell ref="S24:T24"/>
    <mergeCell ref="Q25:R25"/>
    <mergeCell ref="S25:T25"/>
    <mergeCell ref="Q4:T4"/>
    <mergeCell ref="Q5:R5"/>
    <mergeCell ref="S5:T5"/>
    <mergeCell ref="Q6:R6"/>
    <mergeCell ref="S6:T6"/>
    <mergeCell ref="Q7:R7"/>
    <mergeCell ref="S7:T7"/>
    <mergeCell ref="L23:M23"/>
    <mergeCell ref="N23:O23"/>
    <mergeCell ref="L24:M24"/>
    <mergeCell ref="N24:O24"/>
    <mergeCell ref="L25:M25"/>
    <mergeCell ref="N25:O25"/>
    <mergeCell ref="N6:O6"/>
    <mergeCell ref="L7:M7"/>
    <mergeCell ref="N7:O7"/>
    <mergeCell ref="D7:E7"/>
    <mergeCell ref="B4:E4"/>
    <mergeCell ref="L22:O22"/>
    <mergeCell ref="G22:J22"/>
    <mergeCell ref="G5:H5"/>
    <mergeCell ref="I5:J5"/>
    <mergeCell ref="G6:H6"/>
    <mergeCell ref="L4:O4"/>
    <mergeCell ref="L5:M5"/>
    <mergeCell ref="N5:O5"/>
    <mergeCell ref="B5:C5"/>
    <mergeCell ref="B6:C6"/>
    <mergeCell ref="B7:C7"/>
    <mergeCell ref="D6:E6"/>
    <mergeCell ref="D5:E5"/>
    <mergeCell ref="L6:M6"/>
    <mergeCell ref="G4:J4"/>
    <mergeCell ref="I6:J6"/>
    <mergeCell ref="G7:H7"/>
    <mergeCell ref="I7:J7"/>
    <mergeCell ref="I23:J23"/>
    <mergeCell ref="G23:H23"/>
    <mergeCell ref="B22:E22"/>
    <mergeCell ref="B23:C23"/>
    <mergeCell ref="D23:E23"/>
    <mergeCell ref="B24:C24"/>
    <mergeCell ref="D24:E24"/>
    <mergeCell ref="B25:C25"/>
    <mergeCell ref="D25:E25"/>
    <mergeCell ref="I25:J25"/>
    <mergeCell ref="G25:H25"/>
    <mergeCell ref="I24:J24"/>
    <mergeCell ref="G24:H24"/>
  </mergeCells>
  <phoneticPr fontId="3" type="noConversion"/>
  <conditionalFormatting sqref="B4 G4 L4 Q4 V4 AA4 AF4 AK4 AP4 AU4 AZ4 BE4 BJ4 BO4 BT4 BY4 CD4 CI4 CN4 CS4 CX4 DC4 DH4 DM4 DR4 DW4 EB4 EG4 EL4 EQ4 EV4 FA4 FF4 FK4 FP4 FU4 FZ4 GE4 GJ4 GO4 GT4 GY4 HD4 HI4 HN4 HS4 HX4 IC4 IH4 IM4 B5:C7 G5:H7 L5:M7 Q5:R7 V5:W7 AA5:AB7 AF5:AG7 AK5:AL7 AP5:AQ7 AU5:AV7 AZ5:BA7 BE5:BF7 BJ5:BK7 BO5:BP7 BT5:BU7 BY5:BZ7 CD5:CE7 CI5:CJ7 CN5:CO7 CS5:CT7 CX5:CY7 DC5:DD7 DH5:DI7 DM5:DN7 DR5:DS7 DW5:DX7 EB5:EC7 EG5:EH7 EL5:EM7 EQ5:ER7 EV5:EW7 FA5:FB7 FF5:FG7 FK5:FL7 FP5:FQ7 FU5:FV7 FZ5:GA7 GE5:GF7 GJ5:GK7 GO5:GP7 GT5:GU7 GY5:GZ7 HD5:HE7 HI5:HJ7 HN5:HO7 HS5:HT7 HX5:HY7 IC5:ID7 IH5:II7 IM5:IN7 B8:B18 G8:G18 L8:L18 Q8:Q18 V8:V18 AA8:AA18 AF8:AF18 AK8:AK18 AP8:AP18 AU8:AU18 AZ8:AZ18 BE8:BE18 BJ8:BJ18 BO8:BO18 BT8:BT18 BY8:BY18 CD8:CD18 CI8:CI18 CN8:CN18 CS8:CS18 CX8:CX18 DC8:DC18 DH8:DH18 DM8:DM18 DR8:DR18 DW8:DW18 EB8:EB18 EG8:EG18 EL8:EL18 EQ8:EQ18 EV8:EV18 FA8:FA18 FF8:FF18 FK8:FK18 FP8:FP18 FU8:FU18 FZ8:FZ18 GE8:GE18 GJ8:GJ18 GO8:GO18 GT8:GT18 GY8:GY18 HD8:HD18 HI8:HI18 HN8:HN18 HS8:HS18 HX8:HX18 IC8:IC18 IH8:IH18 IM8:IM18 B22 G22 L22 Q22 V22 AA22 AF22 AK22 AP22 AU22 AZ22 BE22 BJ22 BO22 BT22 BY22 CD22 CI22 CN22 CS22 CX22 DC22 DH22 DM22 DR22 DW22 EB22 EG22 EL22 EQ22 EV22 FA22 FF22 FK22 FP22 FU22 FZ22 GE22 GJ22 GO22 GT22 GY22 HD22 HI22 HN22 HS22 HX22 IC22 IH22 IM22 B23:C25 G23:H25 L23:M25 Q23:R25 V23:W25 AA23:AB25 AF23:AG25 AK23:AL25 AP23:AQ25 AU23:AV25 AZ23:BA25 BE23:BF25 BJ23:BK25 BO23:BP25 BT23:BU25 BY23:BZ25 CD23:CE25 CI23:CJ25 CN23:CO25 CS23:CT25 CX23:CY25 DC23:DD25 DH23:DI25 DM23:DN25 DR23:DS25 DW23:DX25 EB23:EC25 EG23:EH25 EL23:EM25 EQ23:ER25 EV23:EW25 FA23:FB25 FF23:FG25 FK23:FL25 FP23:FQ25 FU23:FV25 FZ23:GA25 GE23:GF25 GJ23:GK25 GO23:GP25 GT23:GU25 GY23:GZ25 HD23:HE25 HI23:HJ25 HN23:HO25 HS23:HT25 HX23:HY25 IC23:ID25 IH23:II25 IM23:IN25 B26:B36 G26:G36 L26:L36 Q26:Q36 V26:V36 AA26:AA36 AF26:AF36 AK26:AK36 AP26:AP36 AU26:AU36 AZ26:AZ36 BE26:BE36 BJ26:BJ36 BO26:BO36 BT26:BT36 BY26:BY36 CD26:CD36 CI26:CI36 CN26:CN36 CS26:CS36 CX26:CX36 DC26:DC36 DH26:DH36 DM26:DM36 DR26:DR36 DW26:DW36 EB26:EB36 EG26:EG36 EL26:EL36 EQ26:EQ36 EV26:EV36 FA26:FA36 FF26:FF36 FK26:FK36 FP26:FP36 FU26:FU36 FZ26:FZ36 GE26:GE36 GJ26:GJ36 GO26:GO36 GT26:GT36 GY26:GY36 HD26:HD36 HI26:HI36 HN26:HN36 HS26:HS36 HX26:HX36 IC26:IC36 IH26:IH36 IM26:IM36">
    <cfRule type="expression" dxfId="9" priority="3291" stopIfTrue="1">
      <formula>NOT(ISNUMBER(INDIRECT(ADDRESS(ROW(),COLUMN()-1))))</formula>
    </cfRule>
  </conditionalFormatting>
  <conditionalFormatting sqref="C8:C18 H8:H18 M8:M18 R8:R18 W8:W18 AB8:AB18 AG8:AG18 AL8:AL18 AQ8:AQ18 AV8:AV18 BA8:BA18 BF8:BF18 BK8:BK18 BP8:BP18 BU8:BU18 BZ8:BZ18 CE8:CE18 CJ8:CJ18 CO8:CO18 CT8:CT18 CY8:CY18 DD8:DD18 DI8:DI18 DN8:DN18 DS8:DS18 DX8:DX18 EC8:EC18 EH8:EH18 EM8:EM18 ER8:ER18 EW8:EW18 FB8:FB18 FG8:FG18 FL8:FL18 FQ8:FQ18 FV8:FV18 GA8:GA18 GF8:GF18 GK8:GK18 GP8:GP18 GU8:GU18 GZ8:GZ18 HE8:HE18 HJ8:HJ18 HO8:HO18 HT8:HT18 HY8:HY18 ID8:ID18 II8:II18 IN8:IN18 C26:C36 H26:H36 M26:M36 R26:R36 W26:W36 AB26:AB36 AG26:AG36 AL26:AL36 AQ26:AQ36 AV26:AV36 BA26:BA36 BF26:BF36 BK26:BK36 BP26:BP36 BU26:BU36 BZ26:BZ36 CE26:CE36 CJ26:CJ36 CO26:CO36 CT26:CT36 CY26:CY36 DD26:DD36 DI26:DI36 DN26:DN36 DS26:DS36 DX26:DX36 EC26:EC36 EH26:EH36 EM26:EM36 ER26:ER36 EW26:EW36 FB26:FB36 FG26:FG36 FL26:FL36 FQ26:FQ36 FV26:FV36 GA26:GA36 GF26:GF36 GK26:GK36 GP26:GP36 GU26:GU36 GZ26:GZ36 HE26:HE36 HJ26:HJ36 HO26:HO36 HT26:HT36 HY26:HY36 ID26:ID36 II26:II36 IN26:IN36">
    <cfRule type="expression" dxfId="8" priority="3290" stopIfTrue="1">
      <formula>NOT(ISNUMBER(INDIRECT(ADDRESS(ROW(),COLUMN()-2))))</formula>
    </cfRule>
    <cfRule type="expression" dxfId="7" priority="3321" stopIfTrue="1">
      <formula>NOT(ISNUMBER(INDIRECT(ADDRESS(ROW(),COLUMN()-2))))</formula>
    </cfRule>
  </conditionalFormatting>
  <conditionalFormatting sqref="D8:D18 I8:I18 N8:N18 S8:S18 X8:X18 AC8:AC18 AH8:AH18 AM8:AM18 AR8:AR18 AW8:AW18 BB8:BB18 BG8:BG18 BL8:BL18 BQ8:BQ18 BV8:BV18 CA8:CA18 CF8:CF18 CK8:CK18 CP8:CP18 CU8:CU18 CZ8:CZ18 DE8:DE18 DJ8:DJ18 DO8:DO18 DT8:DT18 DY8:DY18 ED8:ED18 EI8:EI18 EN8:EN18 ES8:ES18 EX8:EX18 FC8:FC18 FH8:FH18 FM8:FM18 FR8:FR18 FW8:FW18 GB8:GB18 GG8:GG18 GL8:GL18 GQ8:GQ18 GV8:GV18 HA8:HA18 HF8:HF18 HK8:HK18 HP8:HP18 HU8:HU18 HZ8:HZ18 IE8:IE18 IJ8:IJ18 IO8:IO18 D26:D36 I26:I36 N26:N36 S26:S36 X26:X36 AC26:AC36 AH26:AH36 AM26:AM36 AR26:AR36 AW26:AW36 BB26:BB36 BG26:BG36 BL26:BL36 BQ26:BQ36 BV26:BV36 CA26:CA36 CF26:CF36 CK26:CK36 CP26:CP36 CU26:CU36 CZ26:CZ36 DE26:DE36 DJ26:DJ36 DO26:DO36 DT26:DT36 DY26:DY36 ED26:ED36 EI26:EI36 EN26:EN36 ES26:ES36 EX26:EX36 FC26:FC36 FH26:FH36 FM26:FM36 FR26:FR36 FW26:FW36 GB26:GB36 GG26:GG36 GL26:GL36 GQ26:GQ36 GV26:GV36 HA26:HA36 HF26:HF36 HK26:HK36 HP26:HP36 HU26:HU36 HZ26:HZ36 IE26:IE36 IJ26:IJ36 IO26:IO36">
    <cfRule type="expression" dxfId="6" priority="3320" stopIfTrue="1">
      <formula>NOT(ISNUMBER(INDIRECT(ADDRESS(ROW(),COLUMN()-3))))</formula>
    </cfRule>
  </conditionalFormatting>
  <conditionalFormatting sqref="D5:E7 I5:J7 N5:O7 S5:T7 X5:Y7 AC5:AD7 AH5:AI7 AM5:AN7 AR5:AS7 AW5:AX7 BB5:BC7 BG5:BH7 BL5:BM7 BQ5:BR7 BV5:BW7 CA5:CB7 CF5:CG7 CK5:CL7 CP5:CQ7 CU5:CV7 CZ5:DA7 DE5:DF7 DJ5:DK7 DO5:DP7 DT5:DU7 DY5:DZ7 ED5:EE7 EI5:EJ7 EN5:EO7 ES5:ET7 EX5:EY7 FC5:FD7 FH5:FI7 FM5:FN7 FR5:FS7 FW5:FX7 GB5:GC7 GG5:GH7 GL5:GM7 GQ5:GR7 GV5:GW7 HA5:HB7 HF5:HG7 HK5:HL7 HP5:HQ7 HU5:HV7 HZ5:IA7 IE5:IF7 IJ5:IK7 IO5:IP7 D23:E25 I23:J25 N23:O25 S23:T25 X23:Y25 AC23:AD25 AH23:AI25 AM23:AN25 AR23:AS25 AW23:AX25 BB23:BC25 BG23:BH25 BL23:BM25 BQ23:BR25 BV23:BW25 CA23:CB25 CF23:CG25 CK23:CL25 CP23:CQ25 CU23:CV25 CZ23:DA25 DE23:DF25 DJ23:DK25 DO23:DP25 DT23:DU25 DY23:DZ25 ED23:EE25 EI23:EJ25 EN23:EO25 ES23:ET25 EX23:EY25 FC23:FD25 FH23:FI25 FM23:FN25 FR23:FS25 FW23:FX25 GB23:GC25 GG23:GH25 GL23:GM25 GQ23:GR25 GV23:GW25 HA23:HB25 HF23:HG25 HK23:HL25 HP23:HQ25 HU23:HV25 HZ23:IA25 IE23:IF25 IJ23:IK25 IO23:IP25">
    <cfRule type="expression" dxfId="5" priority="610" stopIfTrue="1">
      <formula>NOT(ISNUMBER(INDIRECT(ADDRESS(ROW(),COLUMN()-3))))</formula>
    </cfRule>
  </conditionalFormatting>
  <conditionalFormatting sqref="E8:E18 J8:J18 O8:O18 T8:T18 Y8:Y18 AD8:AD18 AI8:AI18 AN8:AN18 AS8:AS18 AX8:AX18 BC8:BC18 BH8:BH18 BM8:BM18 BR8:BR18 BW8:BW18 CB8:CB18 CG8:CG18 CL8:CL18 CQ8:CQ18 CV8:CV18 DA8:DA18 DF8:DF18 DK8:DK18 DP8:DP18 DU8:DU18 DZ8:DZ18 EE8:EE18 EJ8:EJ18 EO8:EO18 ET8:ET18 EY8:EY18 FD8:FD18 FI8:FI18 FN8:FN18 FS8:FS18 FX8:FX18 GC8:GC18 GH8:GH18 GM8:GM18 GR8:GR18 GW8:GW18 HB8:HB18 HG8:HG18 HL8:HL18 HQ8:HQ18 HV8:HV18 IA8:IA18 IF8:IF18 IK8:IK18 IP8:IP18 E26:E36 J26:J36 O26:O36 T26:T36 Y26:Y36 AD26:AD36 AI26:AI36 AN26:AN36 AS26:AS36 AX26:AX36 BC26:BC36 BH26:BH36 BM26:BM36 BR26:BR36 BW26:BW36 CB26:CB36 CG26:CG36 CL26:CL36 CQ26:CQ36 CV26:CV36 DA26:DA36 DF26:DF36 DK26:DK36 DP26:DP36 DU26:DU36 DZ26:DZ36 EE26:EE36 EJ26:EJ36 EO26:EO36 ET26:ET36 EY26:EY36 FD26:FD36 FI26:FI36 FN26:FN36 FS26:FS36 FX26:FX36 GC26:GC36 GH26:GH36 GM26:GM36 GR26:GR36 GW26:GW36 HB26:HB36 HG26:HG36 HL26:HL36 HQ26:HQ36 HV26:HV36 IA26:IA36 IF26:IF36 IK26:IK36 IP26:IP36">
    <cfRule type="expression" dxfId="4" priority="3319" stopIfTrue="1">
      <formula>NOT(ISNUMBER(INDIRECT(ADDRESS(ROW(),COLUMN()-4))))</formula>
    </cfRule>
  </conditionalFormatting>
  <dataValidations count="1">
    <dataValidation type="whole" operator="greaterThanOrEqual" allowBlank="1" showInputMessage="1" showErrorMessage="1" sqref="C9:E18 IN27:IP36 IN9:IP18 II27:IK36 II9:IK18 ID27:IF36 ID9:IF18 HY27:IA36 HY9:IA18 HT27:HV36 HT9:HV18 HO27:HQ36 HO9:HQ18 HJ27:HL36 HJ9:HL18 HE27:HG36 HE9:HG18 GZ27:HB36 GZ9:HB18 GU27:GW36 GU9:GW18 GP27:GR36 GP9:GR18 GK27:GM36 GK9:GM18 GF27:GH36 GF9:GH18 GA27:GC36 GA9:GC18 FV27:FX36 FV9:FX18 FQ27:FS36 FQ9:FS18 FL27:FN36 FL9:FN18 FG27:FI36 FG9:FI18 FB27:FD36 FB9:FD18 EW27:EY36 EW9:EY18 ER27:ET36 ER9:ET18 EM27:EO36 EM9:EO18 EH27:EJ36 EH9:EJ18 EC27:EE36 EC9:EE18 DX27:DZ36 DX9:DZ18 DS27:DU36 DS9:DU18 DN27:DP36 DN9:DP18 DI27:DK36 DI9:DK18 DD27:DF36 DD9:DF18 CY27:DA36 CY9:DA18 CT27:CV36 CT9:CV18 CO27:CQ36 CO9:CQ18 CJ27:CL36 CJ9:CL18 CE27:CG36 CE9:CG18 BZ27:CB36 BZ9:CB18 BU27:BW36 BU9:BW18 BP27:BR36 BP9:BR18 BK27:BM36 BK9:BM18 BF27:BH36 BF9:BH18 BA27:BC36 BA9:BC18 AV27:AX36 AV9:AX18 AQ27:AS36 AQ9:AS18 AL27:AN36 AL9:AN18 AG27:AI36 AG9:AI18 AB27:AD36 AB9:AD18 W27:Y36 W9:Y18 R27:T36 R9:T18 M27:O36 M9:O18 H27:J36 H9:J18 C27:E36" xr:uid="{00000000-0002-0000-0800-000000000000}">
      <formula1>0</formula1>
    </dataValidation>
  </dataValidations>
  <pageMargins left="0.75" right="0.75" top="1" bottom="1" header="0" footer="0"/>
  <pageSetup orientation="portrait" verticalDpi="0" r:id="rId1"/>
  <headerFooter alignWithMargins="0">
    <oddHeader>&amp;R&amp;"Aptos"&amp;10&amp;KFF0000 Información pública&amp;1#_x000D_</oddHeader>
  </headerFooter>
  <ignoredErrors>
    <ignoredError sqref="D5 E6 E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f7cacc9-2fa8-48f1-baab-a487b07e5207" xsi:nil="true"/>
    <lcf76f155ced4ddcb4097134ff3c332f xmlns="85b1ab7c-1b32-4c83-8023-61eb35c4cb7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287B43CB2075E4390427B6AD2580E7E" ma:contentTypeVersion="16" ma:contentTypeDescription="Crear nuevo documento." ma:contentTypeScope="" ma:versionID="3ce8e57ba85b281d5bde2d7badd49a0f">
  <xsd:schema xmlns:xsd="http://www.w3.org/2001/XMLSchema" xmlns:xs="http://www.w3.org/2001/XMLSchema" xmlns:p="http://schemas.microsoft.com/office/2006/metadata/properties" xmlns:ns2="85b1ab7c-1b32-4c83-8023-61eb35c4cb7a" xmlns:ns3="cf7cacc9-2fa8-48f1-baab-a487b07e5207" targetNamespace="http://schemas.microsoft.com/office/2006/metadata/properties" ma:root="true" ma:fieldsID="c787e25958d616ded78d32020d2493a3" ns2:_="" ns3:_="">
    <xsd:import namespace="85b1ab7c-1b32-4c83-8023-61eb35c4cb7a"/>
    <xsd:import namespace="cf7cacc9-2fa8-48f1-baab-a487b07e5207"/>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SearchProperties"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b1ab7c-1b32-4c83-8023-61eb35c4cb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a9140fb9-92a6-4db3-9538-baf718f7e9cb"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7cacc9-2fa8-48f1-baab-a487b07e5207"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50c45db8-89c0-48d4-b601-b4aae25d9470}" ma:internalName="TaxCatchAll" ma:showField="CatchAllData" ma:web="cf7cacc9-2fa8-48f1-baab-a487b07e52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A9878A-DA82-4353-A12E-393FAE1FE5DA}">
  <ds:schemaRefs>
    <ds:schemaRef ds:uri="http://schemas.microsoft.com/office/2006/metadata/properties"/>
    <ds:schemaRef ds:uri="http://schemas.microsoft.com/office/infopath/2007/PartnerControls"/>
    <ds:schemaRef ds:uri="cf7cacc9-2fa8-48f1-baab-a487b07e5207"/>
    <ds:schemaRef ds:uri="85b1ab7c-1b32-4c83-8023-61eb35c4cb7a"/>
  </ds:schemaRefs>
</ds:datastoreItem>
</file>

<file path=customXml/itemProps2.xml><?xml version="1.0" encoding="utf-8"?>
<ds:datastoreItem xmlns:ds="http://schemas.openxmlformats.org/officeDocument/2006/customXml" ds:itemID="{1BBB0B27-3010-476B-B302-B11C2202DE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b1ab7c-1b32-4c83-8023-61eb35c4cb7a"/>
    <ds:schemaRef ds:uri="cf7cacc9-2fa8-48f1-baab-a487b07e5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583F70-A228-479C-9349-5659F26AE9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46</vt:i4>
      </vt:variant>
    </vt:vector>
  </HeadingPairs>
  <TitlesOfParts>
    <vt:vector size="57" baseType="lpstr">
      <vt:lpstr>Instrucciones</vt:lpstr>
      <vt:lpstr>Redes y cobertura</vt:lpstr>
      <vt:lpstr>Instalaciones Esenciales</vt:lpstr>
      <vt:lpstr>Cronograma</vt:lpstr>
      <vt:lpstr>General</vt:lpstr>
      <vt:lpstr>OMV</vt:lpstr>
      <vt:lpstr>Aspectos Financieros</vt:lpstr>
      <vt:lpstr>Nodos IX</vt:lpstr>
      <vt:lpstr>Interfaces Nodos</vt:lpstr>
      <vt:lpstr>Diagrama IX</vt:lpstr>
      <vt:lpstr>Indicadores Calidad</vt:lpstr>
      <vt:lpstr>AMAZONAS</vt:lpstr>
      <vt:lpstr>ANTIOQUIA</vt:lpstr>
      <vt:lpstr>ARAUCA</vt:lpstr>
      <vt:lpstr>ATLANTICO</vt:lpstr>
      <vt:lpstr>BOGOTA_D.C</vt:lpstr>
      <vt:lpstr>BOLIVAR</vt:lpstr>
      <vt:lpstr>BOYACA</vt:lpstr>
      <vt:lpstr>CALDAS</vt:lpstr>
      <vt:lpstr>CAQUETA</vt:lpstr>
      <vt:lpstr>CASANARE</vt:lpstr>
      <vt:lpstr>CAUCA</vt:lpstr>
      <vt:lpstr>CESAR</vt:lpstr>
      <vt:lpstr>CHOCO</vt:lpstr>
      <vt:lpstr>COBERTURA</vt:lpstr>
      <vt:lpstr>COLOMBIA</vt:lpstr>
      <vt:lpstr>CORDOBA</vt:lpstr>
      <vt:lpstr>CUNDINAMARCA</vt:lpstr>
      <vt:lpstr>DEPARTAMENTOS</vt:lpstr>
      <vt:lpstr>DIAS</vt:lpstr>
      <vt:lpstr>DIAS120</vt:lpstr>
      <vt:lpstr>DIAS40</vt:lpstr>
      <vt:lpstr>GUAINIA</vt:lpstr>
      <vt:lpstr>GUAJIRA</vt:lpstr>
      <vt:lpstr>GUAVIARE</vt:lpstr>
      <vt:lpstr>HUILA</vt:lpstr>
      <vt:lpstr>INSTANCIAS</vt:lpstr>
      <vt:lpstr>MAGDALENA</vt:lpstr>
      <vt:lpstr>MEDIO</vt:lpstr>
      <vt:lpstr>META</vt:lpstr>
      <vt:lpstr>NARIÑO</vt:lpstr>
      <vt:lpstr>NORTE_DE_SANTANDER</vt:lpstr>
      <vt:lpstr>PUTUMAYO</vt:lpstr>
      <vt:lpstr>QUINDIO</vt:lpstr>
      <vt:lpstr>RISARALDA</vt:lpstr>
      <vt:lpstr>ROAMING</vt:lpstr>
      <vt:lpstr>SAN_ANDRES_Y_PROVIDENCIA</vt:lpstr>
      <vt:lpstr>SANTANDER</vt:lpstr>
      <vt:lpstr>SEÑALIZACION</vt:lpstr>
      <vt:lpstr>SERVICIO</vt:lpstr>
      <vt:lpstr>SI_NO</vt:lpstr>
      <vt:lpstr>SUCRE</vt:lpstr>
      <vt:lpstr>TOLIMA</vt:lpstr>
      <vt:lpstr>TRANSFERENCIA</vt:lpstr>
      <vt:lpstr>VALLE_DEL_CAUCA</vt:lpstr>
      <vt:lpstr>VAUPES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Durán</dc:creator>
  <cp:keywords/>
  <dc:description/>
  <cp:lastModifiedBy>Denys Maria Calderon Granados</cp:lastModifiedBy>
  <cp:revision/>
  <dcterms:created xsi:type="dcterms:W3CDTF">2011-09-06T18:50:04Z</dcterms:created>
  <dcterms:modified xsi:type="dcterms:W3CDTF">2026-08-28T16:24:08Z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0x0101006287B43CB2075E4390427B6AD2580E7E</vt:lpwstr>
  </property>
  <property fmtid="{D5CDD505-2E9C-101B-9397-08002B2CF9AE}" pid="3" name="MediaServiceImageTags">
    <vt:lpwstr/>
  </property>
  <property fmtid="{D5CDD505-2E9C-101B-9397-08002B2CF9AE}" pid="4" name="MSIP_Label_7c9276b6-75f1-4620-a6a2-153244a3486e_Enabled">
    <vt:lpwstr>true</vt:lpwstr>
  </property>
  <property fmtid="{D5CDD505-2E9C-101B-9397-08002B2CF9AE}" pid="5" name="MSIP_Label_7c9276b6-75f1-4620-a6a2-153244a3486e_SetDate">
    <vt:lpwstr>2026-06-23T23:37:22Z</vt:lpwstr>
  </property>
  <property fmtid="{D5CDD505-2E9C-101B-9397-08002B2CF9AE}" pid="6" name="MSIP_Label_7c9276b6-75f1-4620-a6a2-153244a3486e_Method">
    <vt:lpwstr>Privileged</vt:lpwstr>
  </property>
  <property fmtid="{D5CDD505-2E9C-101B-9397-08002B2CF9AE}" pid="7" name="MSIP_Label_7c9276b6-75f1-4620-a6a2-153244a3486e_Name">
    <vt:lpwstr>Pru_Pública</vt:lpwstr>
  </property>
  <property fmtid="{D5CDD505-2E9C-101B-9397-08002B2CF9AE}" pid="8" name="MSIP_Label_7c9276b6-75f1-4620-a6a2-153244a3486e_SiteId">
    <vt:lpwstr>2cdab013-7b2d-4428-b384-326c870248c1</vt:lpwstr>
  </property>
  <property fmtid="{D5CDD505-2E9C-101B-9397-08002B2CF9AE}" pid="9" name="MSIP_Label_7c9276b6-75f1-4620-a6a2-153244a3486e_ActionId">
    <vt:lpwstr>6682f881-ef74-4c44-9e44-0259c60667a1</vt:lpwstr>
  </property>
  <property fmtid="{D5CDD505-2E9C-101B-9397-08002B2CF9AE}" pid="10" name="MSIP_Label_7c9276b6-75f1-4620-a6a2-153244a3486e_ContentBits">
    <vt:lpwstr>1</vt:lpwstr>
  </property>
  <property fmtid="{D5CDD505-2E9C-101B-9397-08002B2CF9AE}" pid="11" name="MSIP_Label_7c9276b6-75f1-4620-a6a2-153244a3486e_Tag">
    <vt:lpwstr>10, 0, 1, 1</vt:lpwstr>
  </property>
</Properties>
</file>